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3er trimestre\CONTABLE\"/>
    </mc:Choice>
  </mc:AlternateContent>
  <bookViews>
    <workbookView xWindow="0" yWindow="60" windowWidth="20730" windowHeight="11700" tabRatio="821" firstSheet="11" activeTab="25"/>
  </bookViews>
  <sheets>
    <sheet name="EA" sheetId="5" r:id="rId1"/>
    <sheet name="ESF" sheetId="1" r:id="rId2"/>
    <sheet name="ECSF" sheetId="2" r:id="rId3"/>
    <sheet name="PT_ESF_ECSF" sheetId="3" state="hidden" r:id="rId4"/>
    <sheet name="EAA" sheetId="8" r:id="rId5"/>
    <sheet name="EADP" sheetId="9" r:id="rId6"/>
    <sheet name="EVHP" sheetId="7" r:id="rId7"/>
    <sheet name="EFE" sheetId="10" r:id="rId8"/>
    <sheet name="PC" sheetId="26" r:id="rId9"/>
    <sheet name="NOTAS" sheetId="25" r:id="rId10"/>
    <sheet name="EAI" sheetId="12" r:id="rId11"/>
    <sheet name="CAdmon" sheetId="13" r:id="rId12"/>
    <sheet name="CTG" sheetId="14" r:id="rId13"/>
    <sheet name="COG" sheetId="15" r:id="rId14"/>
    <sheet name="CFG" sheetId="16" r:id="rId15"/>
    <sheet name="EN" sheetId="27" r:id="rId16"/>
    <sheet name="ID" sheetId="28" r:id="rId17"/>
    <sheet name="IPF" sheetId="29" r:id="rId18"/>
    <sheet name="CProg" sheetId="19" r:id="rId19"/>
    <sheet name="PyPI" sheetId="34" r:id="rId20"/>
    <sheet name="IR" sheetId="35" r:id="rId21"/>
    <sheet name="Rel Cta Banc" sheetId="30" r:id="rId22"/>
    <sheet name="Esq Bur" sheetId="32" r:id="rId23"/>
    <sheet name="Ayudas" sheetId="39" r:id="rId24"/>
    <sheet name="Gto Federalizado" sheetId="40" r:id="rId25"/>
    <sheet name="BMu" sheetId="37" r:id="rId26"/>
    <sheet name="BInmu" sheetId="38" r:id="rId27"/>
    <sheet name="INF ADICIONAL" sheetId="41" r:id="rId28"/>
    <sheet name="BAL COMP" sheetId="43" r:id="rId29"/>
    <sheet name="Hoja1" sheetId="42" r:id="rId30"/>
  </sheets>
  <externalReferences>
    <externalReference r:id="rId31"/>
  </externalReferences>
  <definedNames>
    <definedName name="_xlnm.Print_Area" localSheetId="26">BInmu!$A$1:$E$33</definedName>
    <definedName name="_xlnm.Print_Area" localSheetId="25">BMu!$A$1:$F$2553</definedName>
    <definedName name="_xlnm.Print_Area" localSheetId="18">CProg!$A$1:$M$58</definedName>
    <definedName name="_xlnm.Print_Area" localSheetId="0">EA!$A$1:$L$65</definedName>
    <definedName name="_xlnm.Print_Area" localSheetId="4">EAA!$A$1:$I$44</definedName>
    <definedName name="_xlnm.Print_Area" localSheetId="5">EADP!$A$1:$J$51</definedName>
    <definedName name="_xlnm.Print_Area" localSheetId="2">ECSF!$A$1:$L$65</definedName>
    <definedName name="_xlnm.Print_Area" localSheetId="7">EFE!$A$1:$Q$57</definedName>
    <definedName name="_xlnm.Print_Area" localSheetId="15">EN!$B$1:$I$40</definedName>
    <definedName name="_xlnm.Print_Area" localSheetId="1">ESF!$A$1:$L$73</definedName>
    <definedName name="_xlnm.Print_Area" localSheetId="6">EVHP!$A$1:$I$46</definedName>
    <definedName name="_xlnm.Print_Area" localSheetId="16">ID!$A$1:$D$43</definedName>
    <definedName name="_xlnm.Print_Area" localSheetId="17">IPF!$A$1:$F$44</definedName>
    <definedName name="_xlnm.Print_Area" localSheetId="9">NOTAS!$A$2:$G$474</definedName>
    <definedName name="_xlnm.Print_Area" localSheetId="21">'Rel Cta Banc'!$A$1:$D$35</definedName>
  </definedNames>
  <calcPr calcId="162913"/>
</workbook>
</file>

<file path=xl/calcChain.xml><?xml version="1.0" encoding="utf-8"?>
<calcChain xmlns="http://schemas.openxmlformats.org/spreadsheetml/2006/main">
  <c r="Y48" i="35" l="1"/>
  <c r="X48" i="35"/>
  <c r="Y47" i="35"/>
  <c r="X47" i="35"/>
  <c r="Y46" i="35"/>
  <c r="X46" i="35"/>
  <c r="Y45" i="35"/>
  <c r="X45" i="35"/>
  <c r="Y44" i="35"/>
  <c r="X44" i="35"/>
  <c r="Y43" i="35"/>
  <c r="X43" i="35"/>
  <c r="Y42" i="35"/>
  <c r="X42" i="35"/>
  <c r="Y41" i="35"/>
  <c r="X41" i="35"/>
  <c r="Y40" i="35"/>
  <c r="X40" i="35"/>
  <c r="Y39" i="35"/>
  <c r="X39" i="35"/>
  <c r="Y38" i="35"/>
  <c r="X38" i="35"/>
  <c r="Y37" i="35"/>
  <c r="X37" i="35"/>
  <c r="Y36" i="35"/>
  <c r="X36" i="35"/>
  <c r="Y35" i="35"/>
  <c r="X35" i="35"/>
  <c r="Y34" i="35"/>
  <c r="X34" i="35"/>
  <c r="Y33" i="35"/>
  <c r="X33" i="35"/>
  <c r="Y32" i="35"/>
  <c r="X32" i="35"/>
  <c r="Y31" i="35"/>
  <c r="X31" i="35"/>
  <c r="Y30" i="35"/>
  <c r="X30" i="35"/>
  <c r="Y29" i="35"/>
  <c r="X29" i="35"/>
  <c r="Y28" i="35"/>
  <c r="X28" i="35"/>
  <c r="Y27" i="35"/>
  <c r="X27" i="35"/>
  <c r="Y26" i="35"/>
  <c r="X26" i="35"/>
  <c r="Y25" i="35"/>
  <c r="X25" i="35"/>
  <c r="Y24" i="35"/>
  <c r="X24" i="35"/>
  <c r="Y23" i="35"/>
  <c r="X23" i="35"/>
  <c r="Y22" i="35"/>
  <c r="X22" i="35"/>
  <c r="Y21" i="35"/>
  <c r="X21" i="35"/>
  <c r="Y20" i="35"/>
  <c r="X20" i="35"/>
  <c r="Y19" i="35"/>
  <c r="X19" i="35"/>
  <c r="Y18" i="35"/>
  <c r="X18" i="35"/>
  <c r="Y17" i="35"/>
  <c r="X17" i="35"/>
  <c r="Y16" i="35"/>
  <c r="X16" i="35"/>
  <c r="Y15" i="35"/>
  <c r="X15" i="35"/>
  <c r="Y14" i="35"/>
  <c r="X14" i="35"/>
  <c r="Y13" i="35"/>
  <c r="X13" i="35"/>
  <c r="Y12" i="35"/>
  <c r="X12" i="35"/>
  <c r="Y11" i="35"/>
  <c r="X11" i="35"/>
  <c r="Y10" i="35"/>
  <c r="X10" i="35"/>
  <c r="T44" i="35"/>
  <c r="S44" i="35"/>
  <c r="T43" i="35"/>
  <c r="S43" i="35"/>
  <c r="T42" i="35"/>
  <c r="S42" i="35"/>
  <c r="T41" i="35"/>
  <c r="S41" i="35"/>
  <c r="T40" i="35"/>
  <c r="S40" i="35"/>
  <c r="T39" i="35"/>
  <c r="S39" i="35"/>
  <c r="T38" i="35"/>
  <c r="S38" i="35"/>
  <c r="T37" i="35"/>
  <c r="S37" i="35"/>
  <c r="T36" i="35"/>
  <c r="S36" i="35"/>
  <c r="T35" i="35"/>
  <c r="S35" i="35"/>
  <c r="T34" i="35"/>
  <c r="S34" i="35"/>
  <c r="T33" i="35"/>
  <c r="S33" i="35"/>
  <c r="T32" i="35"/>
  <c r="S32" i="35"/>
  <c r="T31" i="35"/>
  <c r="S31" i="35"/>
  <c r="T30" i="35"/>
  <c r="S30" i="35"/>
  <c r="T29" i="35"/>
  <c r="S29" i="35"/>
  <c r="T28" i="35"/>
  <c r="S28" i="35"/>
  <c r="T27" i="35"/>
  <c r="S27" i="35"/>
  <c r="T26" i="35"/>
  <c r="S26" i="35"/>
  <c r="T25" i="35"/>
  <c r="S25" i="35"/>
  <c r="T24" i="35"/>
  <c r="S24" i="35"/>
  <c r="T23" i="35"/>
  <c r="S23" i="35"/>
  <c r="T22" i="35"/>
  <c r="S22" i="35"/>
  <c r="T21" i="35"/>
  <c r="S21" i="35"/>
  <c r="T20" i="35"/>
  <c r="S20" i="35"/>
  <c r="T19" i="35"/>
  <c r="S19" i="35"/>
  <c r="T18" i="35"/>
  <c r="S18" i="35"/>
  <c r="T17" i="35"/>
  <c r="S17" i="35"/>
  <c r="T16" i="35"/>
  <c r="S16" i="35"/>
  <c r="T15" i="35"/>
  <c r="S15" i="35"/>
  <c r="T14" i="35"/>
  <c r="S14" i="35"/>
  <c r="T13" i="35"/>
  <c r="S13" i="35"/>
  <c r="T12" i="35"/>
  <c r="S12" i="35"/>
  <c r="T11" i="35"/>
  <c r="S11" i="35"/>
  <c r="T10" i="35"/>
  <c r="S10" i="35"/>
  <c r="L11" i="34"/>
  <c r="O11" i="34" s="1"/>
  <c r="F26" i="16" l="1"/>
  <c r="K26" i="16" s="1"/>
  <c r="E46" i="15"/>
  <c r="K17" i="15"/>
  <c r="F11" i="14"/>
  <c r="K11" i="14" s="1"/>
  <c r="D17" i="14"/>
  <c r="F13" i="14"/>
  <c r="K13" i="14" s="1"/>
  <c r="F12" i="13"/>
  <c r="K12" i="13" s="1"/>
  <c r="J55" i="12" l="1"/>
  <c r="I55" i="12"/>
  <c r="H55" i="12"/>
  <c r="J20" i="12" l="1"/>
  <c r="J19" i="12"/>
  <c r="I18" i="12"/>
  <c r="H18" i="12"/>
  <c r="G19" i="12"/>
  <c r="F18" i="12"/>
  <c r="E18" i="12"/>
  <c r="D328" i="25" l="1"/>
  <c r="C328" i="25"/>
  <c r="D309" i="25"/>
  <c r="C309" i="25"/>
  <c r="C391" i="25" l="1"/>
  <c r="C357" i="25"/>
  <c r="D357" i="25"/>
  <c r="E357" i="25"/>
  <c r="C136" i="25"/>
  <c r="D8" i="38" l="1"/>
  <c r="G195" i="43" l="1"/>
  <c r="G194" i="43"/>
  <c r="G193" i="43"/>
  <c r="G192" i="43"/>
  <c r="G191" i="43"/>
  <c r="G190" i="43"/>
  <c r="G189" i="43"/>
  <c r="G188" i="43"/>
  <c r="G187" i="43"/>
  <c r="G186" i="43"/>
  <c r="G185" i="43"/>
  <c r="G184" i="43"/>
  <c r="G183" i="43"/>
  <c r="G182" i="43"/>
  <c r="G181" i="43"/>
  <c r="G180" i="43"/>
  <c r="G179" i="43"/>
  <c r="G178" i="43"/>
  <c r="G177" i="43"/>
  <c r="G176" i="43"/>
  <c r="G175" i="43"/>
  <c r="G174" i="43"/>
  <c r="G173" i="43"/>
  <c r="G172" i="43"/>
  <c r="G171" i="43"/>
  <c r="G170" i="43"/>
  <c r="G169" i="43"/>
  <c r="G168" i="43"/>
  <c r="G167" i="43"/>
  <c r="G166" i="43"/>
  <c r="G165" i="43"/>
  <c r="G164" i="43"/>
  <c r="G163" i="43"/>
  <c r="G162" i="43"/>
  <c r="G161" i="43"/>
  <c r="G160" i="43"/>
  <c r="G159" i="43"/>
  <c r="G158" i="43"/>
  <c r="G157" i="43"/>
  <c r="G156" i="43"/>
  <c r="G155" i="43"/>
  <c r="G154" i="43"/>
  <c r="G153" i="43"/>
  <c r="G152" i="43"/>
  <c r="G151" i="43"/>
  <c r="G150" i="43"/>
  <c r="G149" i="43"/>
  <c r="G148" i="43"/>
  <c r="G147" i="43"/>
  <c r="G146" i="43"/>
  <c r="G145" i="43"/>
  <c r="G144" i="43"/>
  <c r="G143" i="43"/>
  <c r="G142" i="43"/>
  <c r="G141" i="43"/>
  <c r="G140" i="43"/>
  <c r="G139" i="43"/>
  <c r="G138" i="43"/>
  <c r="G137" i="43"/>
  <c r="G136" i="43"/>
  <c r="G135" i="43"/>
  <c r="G134" i="43"/>
  <c r="G133" i="43"/>
  <c r="G132" i="43"/>
  <c r="G131" i="43"/>
  <c r="G130" i="43"/>
  <c r="G129" i="43"/>
  <c r="G128" i="43"/>
  <c r="G127" i="43"/>
  <c r="G126" i="43"/>
  <c r="G125" i="43"/>
  <c r="G124" i="43"/>
  <c r="G123" i="43"/>
  <c r="G122" i="43"/>
  <c r="G121" i="43"/>
  <c r="G120" i="43"/>
  <c r="G119" i="43"/>
  <c r="G118" i="43"/>
  <c r="G117" i="43"/>
  <c r="G116" i="43"/>
  <c r="G115" i="43"/>
  <c r="G114" i="43"/>
  <c r="G113" i="43"/>
  <c r="C237" i="25" l="1"/>
  <c r="Y28" i="43" l="1"/>
  <c r="J14" i="19" l="1"/>
  <c r="F24" i="8" l="1"/>
  <c r="E24" i="8"/>
  <c r="D2552" i="37" l="1"/>
  <c r="O15" i="34" l="1"/>
  <c r="J48" i="12" l="1"/>
  <c r="G48" i="12"/>
  <c r="G24" i="19" l="1"/>
  <c r="G17" i="19"/>
  <c r="G15" i="19"/>
  <c r="F45" i="15" l="1"/>
  <c r="K45" i="15" s="1"/>
  <c r="F44" i="15"/>
  <c r="K44" i="15" s="1"/>
  <c r="F43" i="15"/>
  <c r="K43" i="15" s="1"/>
  <c r="F42" i="15"/>
  <c r="K42" i="15" s="1"/>
  <c r="F40" i="15"/>
  <c r="K40" i="15" s="1"/>
  <c r="D41" i="15"/>
  <c r="D46" i="15"/>
  <c r="F38" i="15"/>
  <c r="K38" i="15" s="1"/>
  <c r="F37" i="15"/>
  <c r="K37" i="15" s="1"/>
  <c r="F36" i="15"/>
  <c r="K36" i="15" s="1"/>
  <c r="F35" i="15"/>
  <c r="K35" i="15" s="1"/>
  <c r="F34" i="15"/>
  <c r="K34" i="15" s="1"/>
  <c r="F33" i="15"/>
  <c r="K33" i="15" s="1"/>
  <c r="F32" i="15"/>
  <c r="K32" i="15" s="1"/>
  <c r="F31" i="15"/>
  <c r="K31" i="15" s="1"/>
  <c r="F30" i="15"/>
  <c r="K30" i="15" s="1"/>
  <c r="F27" i="15"/>
  <c r="K27" i="15" s="1"/>
  <c r="F28" i="15"/>
  <c r="K28" i="15" s="1"/>
  <c r="F26" i="15"/>
  <c r="K26" i="15" s="1"/>
  <c r="F25" i="15"/>
  <c r="K25" i="15" s="1"/>
  <c r="F24" i="15"/>
  <c r="K24" i="15" s="1"/>
  <c r="F23" i="15"/>
  <c r="K23" i="15" s="1"/>
  <c r="F22" i="15"/>
  <c r="K22" i="15" s="1"/>
  <c r="F21" i="15"/>
  <c r="K21" i="15" s="1"/>
  <c r="F20" i="15"/>
  <c r="K20" i="15" s="1"/>
  <c r="F15" i="15"/>
  <c r="K15" i="15" s="1"/>
  <c r="F14" i="15"/>
  <c r="K14" i="15" s="1"/>
  <c r="F13" i="15"/>
  <c r="K13" i="15" s="1"/>
  <c r="F12" i="15"/>
  <c r="K12" i="15" s="1"/>
  <c r="F11" i="15"/>
  <c r="K11" i="15" s="1"/>
  <c r="G57" i="12"/>
  <c r="J52" i="12"/>
  <c r="G52" i="12"/>
  <c r="J42" i="12"/>
  <c r="G42" i="12"/>
  <c r="J37" i="12"/>
  <c r="G37" i="12"/>
  <c r="J39" i="12"/>
  <c r="G39" i="12"/>
  <c r="J25" i="12"/>
  <c r="G25" i="12"/>
  <c r="J24" i="12"/>
  <c r="G24" i="12"/>
  <c r="J23" i="12"/>
  <c r="G23" i="12"/>
  <c r="J18" i="12"/>
  <c r="G18" i="12"/>
  <c r="J15" i="12"/>
  <c r="H15" i="12"/>
  <c r="F15" i="12"/>
  <c r="J16" i="12"/>
  <c r="G16" i="12"/>
  <c r="C229" i="25" l="1"/>
  <c r="D24" i="8" l="1"/>
  <c r="G24" i="8"/>
  <c r="H24" i="8" s="1"/>
  <c r="H26" i="39" l="1"/>
  <c r="W49" i="35" l="1"/>
  <c r="V49" i="35"/>
  <c r="U49" i="35"/>
  <c r="M41" i="34"/>
  <c r="K41" i="34"/>
  <c r="J41" i="34"/>
  <c r="I41" i="34"/>
  <c r="I11" i="34"/>
  <c r="J11" i="34" s="1"/>
  <c r="Q14" i="34"/>
  <c r="P14" i="34"/>
  <c r="O14" i="34"/>
  <c r="Q13" i="34"/>
  <c r="P13" i="34"/>
  <c r="O13" i="34"/>
  <c r="Q12" i="34"/>
  <c r="P12" i="34"/>
  <c r="P41" i="34" s="1"/>
  <c r="O12" i="34"/>
  <c r="K23" i="19"/>
  <c r="J23" i="19"/>
  <c r="I23" i="19"/>
  <c r="G23" i="19"/>
  <c r="F23" i="19"/>
  <c r="Y49" i="35" l="1"/>
  <c r="X49" i="35"/>
  <c r="G14" i="19"/>
  <c r="I56" i="12" l="1"/>
  <c r="J56" i="12" s="1"/>
  <c r="H56" i="12"/>
  <c r="F56" i="12"/>
  <c r="G56" i="12" s="1"/>
  <c r="G55" i="12" s="1"/>
  <c r="I36" i="12"/>
  <c r="H36" i="12"/>
  <c r="F36" i="12"/>
  <c r="E36" i="12"/>
  <c r="I41" i="12"/>
  <c r="H41" i="12"/>
  <c r="F41" i="12"/>
  <c r="E41" i="12"/>
  <c r="I38" i="12"/>
  <c r="H38" i="12"/>
  <c r="F38" i="12"/>
  <c r="E38" i="12"/>
  <c r="J28" i="12"/>
  <c r="G15" i="12"/>
  <c r="J57" i="12"/>
  <c r="I54" i="12"/>
  <c r="H54" i="12"/>
  <c r="I51" i="12"/>
  <c r="I50" i="12" s="1"/>
  <c r="H51" i="12"/>
  <c r="H50" i="12" s="1"/>
  <c r="F51" i="12"/>
  <c r="F50" i="12" s="1"/>
  <c r="J47" i="12"/>
  <c r="G47" i="12"/>
  <c r="I47" i="12"/>
  <c r="H47" i="12"/>
  <c r="F47" i="12"/>
  <c r="J46" i="12"/>
  <c r="J45" i="12" s="1"/>
  <c r="I45" i="12"/>
  <c r="H45" i="12"/>
  <c r="J40" i="12"/>
  <c r="G40" i="12"/>
  <c r="G36" i="12"/>
  <c r="E35" i="12" l="1"/>
  <c r="F55" i="12"/>
  <c r="F54" i="12" s="1"/>
  <c r="F35" i="12"/>
  <c r="F44" i="12"/>
  <c r="J54" i="12"/>
  <c r="G54" i="12"/>
  <c r="J44" i="12"/>
  <c r="H44" i="12"/>
  <c r="I44" i="12"/>
  <c r="I35" i="12"/>
  <c r="H35" i="12"/>
  <c r="G41" i="12"/>
  <c r="J41" i="12"/>
  <c r="J38" i="12"/>
  <c r="G38" i="12"/>
  <c r="G44" i="12"/>
  <c r="J36" i="12"/>
  <c r="H58" i="12" l="1"/>
  <c r="F58" i="12"/>
  <c r="G35" i="12"/>
  <c r="J35" i="12"/>
  <c r="I58" i="12"/>
  <c r="J48" i="15"/>
  <c r="I48" i="15"/>
  <c r="H48" i="15"/>
  <c r="G48" i="15"/>
  <c r="E48" i="15"/>
  <c r="K46" i="15"/>
  <c r="J46" i="15"/>
  <c r="I46" i="15"/>
  <c r="H46" i="15"/>
  <c r="G46" i="15"/>
  <c r="F46" i="15"/>
  <c r="J41" i="15"/>
  <c r="I41" i="15"/>
  <c r="H41" i="15"/>
  <c r="G41" i="15"/>
  <c r="E41" i="15"/>
  <c r="K41" i="15"/>
  <c r="J19" i="15"/>
  <c r="I19" i="15"/>
  <c r="H19" i="15"/>
  <c r="G19" i="15"/>
  <c r="E19" i="15"/>
  <c r="J10" i="15"/>
  <c r="H10" i="15"/>
  <c r="G10" i="15"/>
  <c r="E10" i="15"/>
  <c r="D10" i="15"/>
  <c r="K10" i="15"/>
  <c r="F17" i="15"/>
  <c r="F16" i="15"/>
  <c r="I16" i="15" s="1"/>
  <c r="I10" i="15" s="1"/>
  <c r="I51" i="15" l="1"/>
  <c r="G51" i="15"/>
  <c r="F41" i="15"/>
  <c r="F10" i="15"/>
  <c r="E377" i="25" l="1"/>
  <c r="D377" i="25"/>
  <c r="C377" i="25"/>
  <c r="E328" i="25"/>
  <c r="D175" i="25"/>
  <c r="C175" i="25"/>
  <c r="D107" i="25"/>
  <c r="C107" i="25"/>
  <c r="G22" i="13" l="1"/>
  <c r="I22" i="13"/>
  <c r="I17" i="14"/>
  <c r="G17" i="14"/>
  <c r="I11" i="16"/>
  <c r="I47" i="16"/>
  <c r="G11" i="16"/>
  <c r="G47" i="16"/>
  <c r="J11" i="19"/>
  <c r="J41" i="19" s="1"/>
  <c r="H11" i="19"/>
  <c r="H41" i="19" s="1"/>
  <c r="Q39" i="34"/>
  <c r="P39" i="34"/>
  <c r="Q38" i="34"/>
  <c r="P38" i="34"/>
  <c r="Q37" i="34"/>
  <c r="P37" i="34"/>
  <c r="Q36" i="34"/>
  <c r="P36" i="34"/>
  <c r="Q34" i="34"/>
  <c r="P34" i="34"/>
  <c r="Q33" i="34"/>
  <c r="P33" i="34"/>
  <c r="Q32" i="34"/>
  <c r="P32" i="34"/>
  <c r="Q31" i="34"/>
  <c r="P31" i="34"/>
  <c r="Q29" i="34"/>
  <c r="P29" i="34"/>
  <c r="Q28" i="34"/>
  <c r="P28" i="34"/>
  <c r="Q26" i="34"/>
  <c r="P26" i="34"/>
  <c r="Q25" i="34"/>
  <c r="P25" i="34"/>
  <c r="Q24" i="34"/>
  <c r="P24" i="34"/>
  <c r="Q22" i="34"/>
  <c r="P22" i="34"/>
  <c r="Q21" i="34"/>
  <c r="P21" i="34"/>
  <c r="Q20" i="34"/>
  <c r="P20" i="34"/>
  <c r="Q19" i="34"/>
  <c r="P19" i="34"/>
  <c r="Q18" i="34"/>
  <c r="P18" i="34"/>
  <c r="Q17" i="34"/>
  <c r="P17" i="34"/>
  <c r="Q16" i="34"/>
  <c r="P16" i="34"/>
  <c r="Q15" i="34"/>
  <c r="Q41" i="34" s="1"/>
  <c r="P15" i="34"/>
  <c r="H17" i="14"/>
  <c r="J17" i="14"/>
  <c r="D22" i="13"/>
  <c r="E22" i="13"/>
  <c r="H22" i="13"/>
  <c r="J22" i="13"/>
  <c r="K11" i="34" l="1"/>
  <c r="M11" i="34"/>
  <c r="N11" i="34"/>
  <c r="F11" i="19"/>
  <c r="I11" i="19"/>
  <c r="K11" i="19"/>
  <c r="E11" i="19"/>
  <c r="G12" i="19"/>
  <c r="L12" i="19" s="1"/>
  <c r="E11" i="16"/>
  <c r="H11" i="16"/>
  <c r="J11" i="16"/>
  <c r="D11" i="16"/>
  <c r="K20" i="13"/>
  <c r="F19" i="13"/>
  <c r="K19" i="13" s="1"/>
  <c r="F18" i="13"/>
  <c r="K18" i="13" s="1"/>
  <c r="F17" i="13"/>
  <c r="K17" i="13" s="1"/>
  <c r="F16" i="13"/>
  <c r="K16" i="13" s="1"/>
  <c r="F15" i="13"/>
  <c r="K15" i="13" s="1"/>
  <c r="F14" i="13"/>
  <c r="K14" i="13" s="1"/>
  <c r="F13" i="13"/>
  <c r="K13" i="13" s="1"/>
  <c r="J11" i="12"/>
  <c r="J14" i="12"/>
  <c r="G14" i="12"/>
  <c r="D462" i="25"/>
  <c r="E462" i="25"/>
  <c r="C462" i="25"/>
  <c r="C204" i="25"/>
  <c r="C197" i="25"/>
  <c r="C190" i="25"/>
  <c r="C183" i="25"/>
  <c r="F175" i="25"/>
  <c r="E175" i="25"/>
  <c r="C143" i="25"/>
  <c r="E136" i="25"/>
  <c r="D136" i="25"/>
  <c r="E107" i="25"/>
  <c r="C73" i="25"/>
  <c r="C66" i="25"/>
  <c r="C55" i="25"/>
  <c r="F44" i="25"/>
  <c r="E44" i="25"/>
  <c r="D44" i="25"/>
  <c r="C44" i="25"/>
  <c r="D35" i="25"/>
  <c r="E35" i="25"/>
  <c r="C35" i="25"/>
  <c r="E23" i="25"/>
  <c r="C23" i="25"/>
  <c r="O39" i="34"/>
  <c r="O38" i="34"/>
  <c r="O37" i="34"/>
  <c r="O36" i="34"/>
  <c r="N35" i="34"/>
  <c r="L35" i="34"/>
  <c r="G35" i="34"/>
  <c r="E35" i="34"/>
  <c r="O34" i="34"/>
  <c r="O33" i="34"/>
  <c r="O32" i="34"/>
  <c r="O31" i="34"/>
  <c r="N30" i="34"/>
  <c r="L30" i="34"/>
  <c r="G30" i="34"/>
  <c r="E30" i="34"/>
  <c r="O29" i="34"/>
  <c r="O28" i="34"/>
  <c r="N27" i="34"/>
  <c r="L27" i="34"/>
  <c r="G27" i="34"/>
  <c r="E27" i="34"/>
  <c r="O26" i="34"/>
  <c r="O25" i="34"/>
  <c r="O24" i="34"/>
  <c r="N23" i="34"/>
  <c r="N41" i="34" s="1"/>
  <c r="L23" i="34"/>
  <c r="G23" i="34"/>
  <c r="E23" i="34"/>
  <c r="O22" i="34"/>
  <c r="O21" i="34"/>
  <c r="O20" i="34"/>
  <c r="O19" i="34"/>
  <c r="O18" i="34"/>
  <c r="O17" i="34"/>
  <c r="O16" i="34"/>
  <c r="L41" i="34" l="1"/>
  <c r="P11" i="34"/>
  <c r="O41" i="34"/>
  <c r="Q11" i="34"/>
  <c r="O27" i="34"/>
  <c r="P27" i="34"/>
  <c r="Q27" i="34"/>
  <c r="O30" i="34"/>
  <c r="P30" i="34"/>
  <c r="Q30" i="34"/>
  <c r="O35" i="34"/>
  <c r="P35" i="34"/>
  <c r="Q35" i="34"/>
  <c r="O23" i="34"/>
  <c r="P23" i="34"/>
  <c r="Q23" i="34"/>
  <c r="G11" i="19"/>
  <c r="G41" i="19" s="1"/>
  <c r="K12" i="16"/>
  <c r="F22" i="13"/>
  <c r="G13" i="8"/>
  <c r="E411" i="25"/>
  <c r="F19" i="27"/>
  <c r="E29" i="29"/>
  <c r="E33" i="29" s="1"/>
  <c r="D29" i="29"/>
  <c r="D33" i="29" s="1"/>
  <c r="C29" i="29"/>
  <c r="C33" i="29" s="1"/>
  <c r="E14" i="29"/>
  <c r="D14" i="29"/>
  <c r="C14" i="29"/>
  <c r="E12" i="29"/>
  <c r="E11" i="29" s="1"/>
  <c r="D12" i="29"/>
  <c r="D11" i="29" s="1"/>
  <c r="C12" i="29"/>
  <c r="C11" i="29" s="1"/>
  <c r="D34" i="28"/>
  <c r="C34" i="28"/>
  <c r="D19" i="28"/>
  <c r="D36" i="28" s="1"/>
  <c r="C19" i="28"/>
  <c r="C36" i="28" s="1"/>
  <c r="F31" i="27"/>
  <c r="D31" i="27"/>
  <c r="H30" i="27"/>
  <c r="H29" i="27"/>
  <c r="H28" i="27"/>
  <c r="H27" i="27"/>
  <c r="H26" i="27"/>
  <c r="H25" i="27"/>
  <c r="H24" i="27"/>
  <c r="H23" i="27"/>
  <c r="D19" i="27"/>
  <c r="H18" i="27"/>
  <c r="H17" i="27"/>
  <c r="H16" i="27"/>
  <c r="H15" i="27"/>
  <c r="H14" i="27"/>
  <c r="H13" i="27"/>
  <c r="H12" i="27"/>
  <c r="H11" i="27"/>
  <c r="H10" i="27"/>
  <c r="E17" i="29" l="1"/>
  <c r="E21" i="29" s="1"/>
  <c r="E25" i="29" s="1"/>
  <c r="D33" i="27"/>
  <c r="D17" i="29"/>
  <c r="D21" i="29" s="1"/>
  <c r="D25" i="29" s="1"/>
  <c r="F33" i="27"/>
  <c r="H31" i="27"/>
  <c r="H19" i="27"/>
  <c r="H33" i="27" l="1"/>
  <c r="F29" i="16"/>
  <c r="F28" i="16"/>
  <c r="F27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E444" i="25"/>
  <c r="E425" i="25"/>
  <c r="E404" i="25"/>
  <c r="F11" i="16" l="1"/>
  <c r="E453" i="25"/>
  <c r="E417" i="25"/>
  <c r="D15" i="7"/>
  <c r="D14" i="7" s="1"/>
  <c r="D28" i="7" s="1"/>
  <c r="D16" i="8"/>
  <c r="G16" i="8" s="1"/>
  <c r="H16" i="8" s="1"/>
  <c r="E29" i="15"/>
  <c r="D39" i="1"/>
  <c r="E32" i="16"/>
  <c r="K55" i="15"/>
  <c r="J55" i="15"/>
  <c r="H55" i="15"/>
  <c r="F55" i="15"/>
  <c r="E55" i="15"/>
  <c r="D55" i="15"/>
  <c r="D19" i="15"/>
  <c r="E17" i="14"/>
  <c r="K19" i="15" l="1"/>
  <c r="F19" i="15"/>
  <c r="E35" i="19"/>
  <c r="E30" i="19"/>
  <c r="E27" i="19"/>
  <c r="E23" i="19"/>
  <c r="L39" i="19"/>
  <c r="L38" i="19"/>
  <c r="L37" i="19"/>
  <c r="L36" i="19"/>
  <c r="L34" i="19"/>
  <c r="L33" i="19"/>
  <c r="L32" i="19"/>
  <c r="L31" i="19"/>
  <c r="L29" i="19"/>
  <c r="L28" i="19"/>
  <c r="L26" i="19"/>
  <c r="L25" i="19"/>
  <c r="L24" i="19"/>
  <c r="L22" i="19"/>
  <c r="L21" i="19"/>
  <c r="L20" i="19"/>
  <c r="L19" i="19"/>
  <c r="L18" i="19"/>
  <c r="L17" i="19"/>
  <c r="L16" i="19"/>
  <c r="L15" i="19"/>
  <c r="K14" i="19"/>
  <c r="K41" i="19" s="1"/>
  <c r="I14" i="19"/>
  <c r="I41" i="19" s="1"/>
  <c r="F14" i="19"/>
  <c r="F41" i="19" s="1"/>
  <c r="E14" i="19"/>
  <c r="L13" i="19"/>
  <c r="L11" i="19" s="1"/>
  <c r="F45" i="16"/>
  <c r="K45" i="16" s="1"/>
  <c r="F44" i="16"/>
  <c r="K44" i="16" s="1"/>
  <c r="F43" i="16"/>
  <c r="K43" i="16" s="1"/>
  <c r="F42" i="16"/>
  <c r="K42" i="16" s="1"/>
  <c r="J41" i="16"/>
  <c r="H41" i="16"/>
  <c r="E41" i="16"/>
  <c r="D41" i="16"/>
  <c r="F39" i="16"/>
  <c r="K39" i="16" s="1"/>
  <c r="F38" i="16"/>
  <c r="K38" i="16" s="1"/>
  <c r="F37" i="16"/>
  <c r="K37" i="16" s="1"/>
  <c r="F36" i="16"/>
  <c r="K36" i="16" s="1"/>
  <c r="F35" i="16"/>
  <c r="K35" i="16" s="1"/>
  <c r="F34" i="16"/>
  <c r="K34" i="16" s="1"/>
  <c r="F33" i="16"/>
  <c r="K33" i="16" s="1"/>
  <c r="F32" i="16"/>
  <c r="K32" i="16" s="1"/>
  <c r="F31" i="16"/>
  <c r="K31" i="16" s="1"/>
  <c r="J30" i="16"/>
  <c r="H30" i="16"/>
  <c r="E30" i="16"/>
  <c r="D30" i="16"/>
  <c r="K28" i="16"/>
  <c r="K27" i="16"/>
  <c r="K25" i="16"/>
  <c r="K24" i="16"/>
  <c r="K23" i="16"/>
  <c r="K22" i="16"/>
  <c r="J21" i="16"/>
  <c r="H21" i="16"/>
  <c r="E21" i="16"/>
  <c r="D21" i="16"/>
  <c r="K19" i="16"/>
  <c r="K18" i="16"/>
  <c r="K17" i="16"/>
  <c r="K16" i="16"/>
  <c r="K14" i="16"/>
  <c r="K13" i="16"/>
  <c r="J39" i="15"/>
  <c r="H39" i="15"/>
  <c r="E39" i="15"/>
  <c r="E51" i="15" s="1"/>
  <c r="D39" i="15"/>
  <c r="J29" i="15"/>
  <c r="J51" i="15" s="1"/>
  <c r="H29" i="15"/>
  <c r="H51" i="15" s="1"/>
  <c r="D29" i="15"/>
  <c r="F50" i="15"/>
  <c r="F15" i="14"/>
  <c r="K15" i="14" s="1"/>
  <c r="K22" i="13"/>
  <c r="J13" i="12"/>
  <c r="J12" i="12"/>
  <c r="G13" i="12"/>
  <c r="G12" i="12"/>
  <c r="G11" i="12"/>
  <c r="K50" i="15" l="1"/>
  <c r="L14" i="19"/>
  <c r="F39" i="15"/>
  <c r="K39" i="15" s="1"/>
  <c r="E41" i="19"/>
  <c r="E47" i="16"/>
  <c r="J47" i="16"/>
  <c r="J49" i="16" s="1"/>
  <c r="F21" i="16"/>
  <c r="K21" i="16" s="1"/>
  <c r="H47" i="16"/>
  <c r="H49" i="16" s="1"/>
  <c r="K17" i="14"/>
  <c r="F17" i="14"/>
  <c r="D47" i="16"/>
  <c r="F41" i="16"/>
  <c r="K41" i="16" s="1"/>
  <c r="L35" i="19"/>
  <c r="F28" i="12"/>
  <c r="H20" i="14"/>
  <c r="D20" i="14"/>
  <c r="J20" i="14"/>
  <c r="F30" i="16"/>
  <c r="K30" i="16" s="1"/>
  <c r="F29" i="15"/>
  <c r="K29" i="15" s="1"/>
  <c r="E20" i="14"/>
  <c r="H28" i="12"/>
  <c r="L23" i="19"/>
  <c r="I28" i="12"/>
  <c r="K15" i="16"/>
  <c r="K11" i="16" s="1"/>
  <c r="L30" i="19"/>
  <c r="L27" i="19"/>
  <c r="E28" i="12"/>
  <c r="J27" i="2"/>
  <c r="E148" i="3" s="1"/>
  <c r="D34" i="8"/>
  <c r="G34" i="8" s="1"/>
  <c r="H34" i="8" s="1"/>
  <c r="D33" i="8"/>
  <c r="G33" i="8" s="1"/>
  <c r="H33" i="8" s="1"/>
  <c r="D32" i="8"/>
  <c r="G32" i="8" s="1"/>
  <c r="H32" i="8" s="1"/>
  <c r="D31" i="8"/>
  <c r="G31" i="8" s="1"/>
  <c r="H31" i="8" s="1"/>
  <c r="D30" i="8"/>
  <c r="G30" i="8" s="1"/>
  <c r="H30" i="8" s="1"/>
  <c r="D29" i="8"/>
  <c r="G29" i="8" s="1"/>
  <c r="H29" i="8" s="1"/>
  <c r="D28" i="8"/>
  <c r="G28" i="8" s="1"/>
  <c r="H28" i="8" s="1"/>
  <c r="D27" i="8"/>
  <c r="G27" i="8" s="1"/>
  <c r="H27" i="8" s="1"/>
  <c r="D26" i="8"/>
  <c r="G26" i="8" s="1"/>
  <c r="H26" i="8" s="1"/>
  <c r="D22" i="8"/>
  <c r="G22" i="8" s="1"/>
  <c r="H22" i="8" s="1"/>
  <c r="D17" i="8"/>
  <c r="D18" i="8"/>
  <c r="G18" i="8" s="1"/>
  <c r="H18" i="8" s="1"/>
  <c r="D19" i="8"/>
  <c r="G19" i="8" s="1"/>
  <c r="H19" i="8" s="1"/>
  <c r="D20" i="8"/>
  <c r="G20" i="8" s="1"/>
  <c r="H20" i="8" s="1"/>
  <c r="D21" i="8"/>
  <c r="G21" i="8" s="1"/>
  <c r="H21" i="8" s="1"/>
  <c r="K16" i="8"/>
  <c r="P35" i="10"/>
  <c r="P34" i="10" s="1"/>
  <c r="O35" i="10"/>
  <c r="O34" i="10" s="1"/>
  <c r="P29" i="10"/>
  <c r="P28" i="10" s="1"/>
  <c r="O29" i="10"/>
  <c r="O28" i="10" s="1"/>
  <c r="H27" i="10"/>
  <c r="G27" i="10"/>
  <c r="P19" i="10"/>
  <c r="O19" i="10"/>
  <c r="P14" i="10"/>
  <c r="O14" i="10"/>
  <c r="H14" i="10"/>
  <c r="G14" i="10"/>
  <c r="I33" i="9"/>
  <c r="H33" i="9"/>
  <c r="I28" i="9"/>
  <c r="H28" i="9"/>
  <c r="H39" i="9" s="1"/>
  <c r="I19" i="9"/>
  <c r="H19" i="9"/>
  <c r="I14" i="9"/>
  <c r="H14" i="9"/>
  <c r="H25" i="9" s="1"/>
  <c r="F14" i="8"/>
  <c r="E14" i="8"/>
  <c r="E12" i="8" s="1"/>
  <c r="H36" i="7"/>
  <c r="H35" i="7"/>
  <c r="G32" i="7"/>
  <c r="D32" i="7"/>
  <c r="H30" i="7"/>
  <c r="H29" i="7"/>
  <c r="H28" i="7"/>
  <c r="G27" i="7"/>
  <c r="F27" i="7"/>
  <c r="E27" i="7"/>
  <c r="D27" i="7"/>
  <c r="H23" i="7"/>
  <c r="H22" i="7"/>
  <c r="G19" i="7"/>
  <c r="E19" i="7"/>
  <c r="D19" i="7"/>
  <c r="H17" i="7"/>
  <c r="H16" i="7"/>
  <c r="H15" i="7"/>
  <c r="G14" i="7"/>
  <c r="F14" i="7"/>
  <c r="E14" i="7"/>
  <c r="H12" i="7"/>
  <c r="J49" i="5"/>
  <c r="I49" i="5"/>
  <c r="J41" i="5"/>
  <c r="I41" i="5"/>
  <c r="J34" i="5"/>
  <c r="I34" i="5"/>
  <c r="J29" i="5"/>
  <c r="I29" i="5"/>
  <c r="E27" i="5"/>
  <c r="D27" i="5"/>
  <c r="E23" i="5"/>
  <c r="D23" i="5"/>
  <c r="J18" i="5"/>
  <c r="I18" i="5"/>
  <c r="J13" i="5"/>
  <c r="I13" i="5"/>
  <c r="E13" i="5"/>
  <c r="D13" i="5"/>
  <c r="E120" i="3"/>
  <c r="J16" i="2"/>
  <c r="E139" i="3" s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J53" i="2"/>
  <c r="K53" i="2" s="1"/>
  <c r="E217" i="3" s="1"/>
  <c r="J52" i="2"/>
  <c r="E166" i="3" s="1"/>
  <c r="J45" i="2"/>
  <c r="E161" i="3" s="1"/>
  <c r="J46" i="2"/>
  <c r="E162" i="3" s="1"/>
  <c r="J47" i="2"/>
  <c r="K47" i="2" s="1"/>
  <c r="E213" i="3" s="1"/>
  <c r="J48" i="2"/>
  <c r="K48" i="2" s="1"/>
  <c r="E214" i="3" s="1"/>
  <c r="J39" i="2"/>
  <c r="K39" i="2" s="1"/>
  <c r="E207" i="3" s="1"/>
  <c r="J40" i="2"/>
  <c r="K40" i="2" s="1"/>
  <c r="E208" i="3" s="1"/>
  <c r="J38" i="2"/>
  <c r="E156" i="3" s="1"/>
  <c r="J28" i="2"/>
  <c r="K28" i="2" s="1"/>
  <c r="E199" i="3" s="1"/>
  <c r="J29" i="2"/>
  <c r="E150" i="3" s="1"/>
  <c r="J30" i="2"/>
  <c r="K30" i="2" s="1"/>
  <c r="E201" i="3" s="1"/>
  <c r="J31" i="2"/>
  <c r="K31" i="2" s="1"/>
  <c r="E202" i="3" s="1"/>
  <c r="J32" i="2"/>
  <c r="E153" i="3" s="1"/>
  <c r="J17" i="2"/>
  <c r="K17" i="2" s="1"/>
  <c r="E190" i="3" s="1"/>
  <c r="J18" i="2"/>
  <c r="K18" i="2" s="1"/>
  <c r="E191" i="3" s="1"/>
  <c r="J19" i="2"/>
  <c r="E142" i="3" s="1"/>
  <c r="J20" i="2"/>
  <c r="K20" i="2" s="1"/>
  <c r="E193" i="3" s="1"/>
  <c r="J21" i="2"/>
  <c r="K21" i="2" s="1"/>
  <c r="E194" i="3" s="1"/>
  <c r="J22" i="2"/>
  <c r="K22" i="2" s="1"/>
  <c r="E195" i="3" s="1"/>
  <c r="J23" i="2"/>
  <c r="E146" i="3" s="1"/>
  <c r="K46" i="2"/>
  <c r="E212" i="3" s="1"/>
  <c r="E145" i="3"/>
  <c r="E151" i="3"/>
  <c r="E27" i="2"/>
  <c r="F27" i="2" s="1"/>
  <c r="E179" i="3" s="1"/>
  <c r="E28" i="2"/>
  <c r="E130" i="3" s="1"/>
  <c r="E29" i="2"/>
  <c r="E30" i="2"/>
  <c r="F30" i="2" s="1"/>
  <c r="E182" i="3" s="1"/>
  <c r="E31" i="2"/>
  <c r="E133" i="3" s="1"/>
  <c r="E32" i="2"/>
  <c r="F32" i="2" s="1"/>
  <c r="E184" i="3" s="1"/>
  <c r="E33" i="2"/>
  <c r="E135" i="3" s="1"/>
  <c r="E34" i="2"/>
  <c r="F34" i="2" s="1"/>
  <c r="E186" i="3" s="1"/>
  <c r="E26" i="2"/>
  <c r="F26" i="2" s="1"/>
  <c r="E178" i="3" s="1"/>
  <c r="E17" i="2"/>
  <c r="F17" i="2" s="1"/>
  <c r="E171" i="3" s="1"/>
  <c r="E18" i="2"/>
  <c r="F18" i="2" s="1"/>
  <c r="E172" i="3" s="1"/>
  <c r="E19" i="2"/>
  <c r="E123" i="3" s="1"/>
  <c r="E20" i="2"/>
  <c r="E124" i="3" s="1"/>
  <c r="E21" i="2"/>
  <c r="E125" i="3" s="1"/>
  <c r="E22" i="2"/>
  <c r="F22" i="2" s="1"/>
  <c r="E176" i="3" s="1"/>
  <c r="J56" i="1"/>
  <c r="E105" i="3" s="1"/>
  <c r="I56" i="1"/>
  <c r="E53" i="3" s="1"/>
  <c r="J42" i="1"/>
  <c r="E95" i="3" s="1"/>
  <c r="I42" i="1"/>
  <c r="E43" i="3" s="1"/>
  <c r="E39" i="1"/>
  <c r="E24" i="3"/>
  <c r="J36" i="1"/>
  <c r="E93" i="3" s="1"/>
  <c r="I36" i="1"/>
  <c r="J25" i="1"/>
  <c r="E86" i="3" s="1"/>
  <c r="I25" i="1"/>
  <c r="E34" i="3" s="1"/>
  <c r="E24" i="1"/>
  <c r="E66" i="3" s="1"/>
  <c r="D24" i="1"/>
  <c r="E14" i="3" s="1"/>
  <c r="E143" i="3" l="1"/>
  <c r="K32" i="2"/>
  <c r="E203" i="3" s="1"/>
  <c r="E34" i="5"/>
  <c r="E122" i="3"/>
  <c r="F19" i="2"/>
  <c r="E173" i="3" s="1"/>
  <c r="E164" i="3"/>
  <c r="F21" i="2"/>
  <c r="E175" i="3" s="1"/>
  <c r="K47" i="16"/>
  <c r="K49" i="16" s="1"/>
  <c r="L41" i="19"/>
  <c r="F47" i="16"/>
  <c r="F49" i="16" s="1"/>
  <c r="E126" i="3"/>
  <c r="G17" i="8"/>
  <c r="H17" i="8" s="1"/>
  <c r="E134" i="3"/>
  <c r="E163" i="3"/>
  <c r="G28" i="12"/>
  <c r="F12" i="8"/>
  <c r="F28" i="2"/>
  <c r="E180" i="3" s="1"/>
  <c r="E121" i="3"/>
  <c r="E132" i="3"/>
  <c r="E140" i="3"/>
  <c r="K19" i="2"/>
  <c r="E192" i="3" s="1"/>
  <c r="E25" i="7"/>
  <c r="E157" i="3"/>
  <c r="F33" i="2"/>
  <c r="E185" i="3" s="1"/>
  <c r="E14" i="2"/>
  <c r="E119" i="3" s="1"/>
  <c r="E167" i="3"/>
  <c r="K23" i="2"/>
  <c r="E196" i="3" s="1"/>
  <c r="E144" i="3"/>
  <c r="K18" i="8"/>
  <c r="F20" i="14"/>
  <c r="E131" i="3"/>
  <c r="F29" i="2"/>
  <c r="K20" i="14"/>
  <c r="H27" i="7"/>
  <c r="G25" i="7"/>
  <c r="H21" i="7"/>
  <c r="K38" i="2"/>
  <c r="E206" i="3" s="1"/>
  <c r="K16" i="2"/>
  <c r="I52" i="5"/>
  <c r="E32" i="7"/>
  <c r="H34" i="7"/>
  <c r="E136" i="3"/>
  <c r="K27" i="2"/>
  <c r="E198" i="3" s="1"/>
  <c r="J52" i="5"/>
  <c r="H14" i="7"/>
  <c r="I39" i="9"/>
  <c r="E129" i="3"/>
  <c r="E149" i="3"/>
  <c r="J36" i="2"/>
  <c r="E155" i="3" s="1"/>
  <c r="J50" i="2"/>
  <c r="E165" i="3" s="1"/>
  <c r="E128" i="3"/>
  <c r="E141" i="3"/>
  <c r="E152" i="3"/>
  <c r="J14" i="2"/>
  <c r="E138" i="3" s="1"/>
  <c r="E158" i="3"/>
  <c r="G38" i="7"/>
  <c r="I25" i="9"/>
  <c r="I43" i="9" s="1"/>
  <c r="K52" i="2"/>
  <c r="D34" i="5"/>
  <c r="D25" i="7"/>
  <c r="D38" i="7" s="1"/>
  <c r="P23" i="10"/>
  <c r="O23" i="10"/>
  <c r="K21" i="8"/>
  <c r="K22" i="8"/>
  <c r="K19" i="8"/>
  <c r="K34" i="8"/>
  <c r="O40" i="10"/>
  <c r="G48" i="10"/>
  <c r="H48" i="10"/>
  <c r="I38" i="1"/>
  <c r="E41" i="1"/>
  <c r="E77" i="3" s="1"/>
  <c r="J38" i="1"/>
  <c r="E94" i="3" s="1"/>
  <c r="F16" i="2"/>
  <c r="E170" i="3" s="1"/>
  <c r="D14" i="8"/>
  <c r="G14" i="8" s="1"/>
  <c r="H14" i="8" s="1"/>
  <c r="P40" i="10"/>
  <c r="D41" i="1"/>
  <c r="E25" i="3" s="1"/>
  <c r="F31" i="2"/>
  <c r="E183" i="3" s="1"/>
  <c r="E24" i="2"/>
  <c r="E76" i="3"/>
  <c r="K45" i="2"/>
  <c r="E211" i="3" s="1"/>
  <c r="E41" i="3"/>
  <c r="J25" i="2"/>
  <c r="E147" i="3" s="1"/>
  <c r="K29" i="2"/>
  <c r="E200" i="3" s="1"/>
  <c r="K20" i="8"/>
  <c r="F20" i="2"/>
  <c r="H43" i="9"/>
  <c r="E38" i="7" l="1"/>
  <c r="J54" i="5"/>
  <c r="H20" i="7" s="1"/>
  <c r="K17" i="8"/>
  <c r="K14" i="2"/>
  <c r="E188" i="3" s="1"/>
  <c r="E127" i="3"/>
  <c r="E12" i="2"/>
  <c r="E118" i="3" s="1"/>
  <c r="K36" i="2"/>
  <c r="E205" i="3" s="1"/>
  <c r="E189" i="3"/>
  <c r="E100" i="3"/>
  <c r="I54" i="5"/>
  <c r="H33" i="7" s="1"/>
  <c r="F19" i="7"/>
  <c r="H19" i="7" s="1"/>
  <c r="K50" i="2"/>
  <c r="E215" i="3" s="1"/>
  <c r="E216" i="3"/>
  <c r="D12" i="8"/>
  <c r="G12" i="8" s="1"/>
  <c r="H12" i="8" s="1"/>
  <c r="J48" i="1"/>
  <c r="E99" i="3" s="1"/>
  <c r="O43" i="10"/>
  <c r="O48" i="10" s="1"/>
  <c r="P43" i="10"/>
  <c r="E42" i="3"/>
  <c r="F24" i="2"/>
  <c r="E181" i="3"/>
  <c r="K25" i="2"/>
  <c r="J12" i="2"/>
  <c r="E137" i="3" s="1"/>
  <c r="F14" i="2"/>
  <c r="E174" i="3"/>
  <c r="K12" i="2" l="1"/>
  <c r="E187" i="3" s="1"/>
  <c r="J61" i="1"/>
  <c r="J63" i="1" s="1"/>
  <c r="E177" i="3"/>
  <c r="F12" i="2"/>
  <c r="E168" i="3" s="1"/>
  <c r="F25" i="7"/>
  <c r="E48" i="3"/>
  <c r="J44" i="2"/>
  <c r="K44" i="2" s="1"/>
  <c r="I48" i="1"/>
  <c r="I61" i="1" s="1"/>
  <c r="I63" i="1" s="1"/>
  <c r="F32" i="7"/>
  <c r="E197" i="3"/>
  <c r="E169" i="3"/>
  <c r="H25" i="7" l="1"/>
  <c r="J25" i="7" s="1"/>
  <c r="F38" i="7"/>
  <c r="H38" i="7" s="1"/>
  <c r="J38" i="7" s="1"/>
  <c r="E108" i="3"/>
  <c r="E47" i="3"/>
  <c r="H32" i="7"/>
  <c r="E160" i="3"/>
  <c r="J42" i="2"/>
  <c r="J34" i="2" s="1"/>
  <c r="E154" i="3" s="1"/>
  <c r="E109" i="3"/>
  <c r="E210" i="3"/>
  <c r="K42" i="2"/>
  <c r="E56" i="3"/>
  <c r="E159" i="3" l="1"/>
  <c r="E57" i="3"/>
  <c r="K34" i="2"/>
  <c r="E204" i="3" s="1"/>
  <c r="E209" i="3"/>
  <c r="J51" i="12"/>
  <c r="J59" i="12" s="1"/>
  <c r="G51" i="12"/>
  <c r="G50" i="12"/>
  <c r="G58" i="12" s="1"/>
  <c r="E51" i="12"/>
  <c r="E50" i="12" s="1"/>
  <c r="E58" i="12" s="1"/>
  <c r="C17" i="29" s="1"/>
  <c r="C21" i="29" l="1"/>
  <c r="C25" i="29"/>
  <c r="J50" i="12"/>
  <c r="J58" i="12" s="1"/>
  <c r="D51" i="15"/>
  <c r="D48" i="15"/>
  <c r="F49" i="15"/>
  <c r="F48" i="15" s="1"/>
  <c r="F51" i="15" s="1"/>
  <c r="K49" i="15" l="1"/>
  <c r="K48" i="15" s="1"/>
  <c r="K51" i="15" s="1"/>
</calcChain>
</file>

<file path=xl/comments1.xml><?xml version="1.0" encoding="utf-8"?>
<comments xmlns="http://schemas.openxmlformats.org/spreadsheetml/2006/main">
  <authors>
    <author>DGCG</author>
  </authors>
  <commentList>
    <comment ref="H59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3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4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5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6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7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<sst xmlns="http://schemas.openxmlformats.org/spreadsheetml/2006/main" count="8112" uniqueCount="4180">
  <si>
    <t>(Pesos)</t>
  </si>
  <si>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</si>
  <si>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</si>
  <si>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</si>
  <si>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</si>
  <si>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</si>
  <si>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</si>
  <si>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</si>
  <si>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</si>
  <si>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</si>
  <si>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</si>
  <si>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</si>
  <si>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</si>
  <si>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</si>
  <si>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</si>
  <si>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</si>
  <si>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</si>
  <si>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</si>
  <si>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</si>
  <si>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</si>
  <si>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</si>
  <si>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</si>
  <si>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</si>
  <si>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</si>
  <si>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</si>
  <si>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</si>
  <si>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</si>
  <si>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</si>
  <si>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</si>
  <si>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</si>
  <si>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</si>
  <si>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</si>
  <si>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</si>
  <si>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</si>
  <si>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</si>
  <si>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</si>
  <si>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</si>
  <si>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</si>
  <si>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</si>
  <si>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</si>
  <si>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</si>
  <si>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</si>
  <si>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</si>
  <si>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</si>
  <si>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</si>
  <si>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</si>
  <si>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</si>
  <si>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</si>
  <si>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</si>
  <si>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</si>
  <si>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</si>
  <si>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</si>
  <si>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</si>
  <si>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</si>
  <si>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</si>
  <si>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</si>
  <si>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</si>
  <si>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</si>
  <si>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</si>
  <si>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</si>
  <si>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</si>
  <si>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</si>
  <si>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</si>
  <si>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</si>
  <si>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</si>
  <si>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</si>
  <si>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</si>
  <si>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</si>
  <si>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</si>
  <si>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</si>
  <si>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</si>
  <si>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</si>
  <si>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</si>
  <si>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</si>
  <si>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</si>
  <si>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CONCEPTO</t>
  </si>
  <si>
    <t>Bajo protesta de decir verdad declaramos que los Estados Financieros y sus Notas son razonablemente correctos y responsabilidad del emisor</t>
  </si>
  <si>
    <t>Exceso o Insuficiencia en la Actualización de la Hacienda Pública/Patrimonio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</si>
  <si>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</si>
  <si>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</si>
  <si>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</si>
  <si>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</si>
  <si>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</si>
  <si>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</si>
  <si>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</si>
  <si>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</si>
  <si>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</si>
  <si>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</si>
  <si>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</si>
  <si>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</si>
  <si>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</si>
  <si>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</si>
  <si>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</si>
  <si>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</si>
  <si>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</si>
  <si>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</si>
  <si>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</si>
  <si>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</si>
  <si>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</si>
  <si>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</si>
  <si>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</si>
  <si>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</si>
  <si>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</si>
  <si>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</si>
  <si>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</si>
  <si>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</si>
  <si>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</si>
  <si>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</si>
  <si>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</si>
  <si>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</si>
  <si>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</si>
  <si>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</si>
  <si>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</si>
  <si>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</si>
  <si>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</si>
  <si>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</si>
  <si>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</si>
  <si>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</si>
  <si>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</si>
  <si>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</si>
  <si>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</si>
  <si>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</si>
  <si>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</si>
  <si>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</si>
  <si>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</si>
  <si>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</si>
  <si>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</si>
  <si>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</si>
  <si>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</si>
  <si>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(pesos)</t>
  </si>
  <si>
    <t xml:space="preserve"> 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</si>
  <si>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</si>
  <si>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</si>
  <si>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</si>
  <si>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</si>
  <si>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</si>
  <si>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</si>
  <si>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</si>
  <si>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</si>
  <si>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</si>
  <si>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</si>
  <si>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</si>
  <si>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</si>
  <si>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</si>
  <si>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</si>
  <si>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</si>
  <si>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</si>
  <si>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</si>
  <si>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Bienes Muebles 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</si>
  <si>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</si>
  <si>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</si>
  <si>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</si>
  <si>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</si>
  <si>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</si>
  <si>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</si>
  <si>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</si>
  <si>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</si>
  <si>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</si>
  <si>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</si>
  <si>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</si>
  <si>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</si>
  <si>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</si>
  <si>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</si>
  <si>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</si>
  <si>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</si>
  <si>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</si>
  <si>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</si>
  <si>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</si>
  <si>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Flujos de Efectivo de las Actividades de Gestión</t>
  </si>
  <si>
    <t xml:space="preserve">Flujos de Efectivo de las Actividades de Inversión </t>
  </si>
  <si>
    <t>Contribuciones de mejoras</t>
  </si>
  <si>
    <t>Flujos Netos de Efectivo por Actividades de Inversión</t>
  </si>
  <si>
    <t>Flujo de Efectivo de las Actividades de Financiamiento</t>
  </si>
  <si>
    <t>Servicios Personales</t>
  </si>
  <si>
    <t>Endeudamiento Neto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</si>
  <si>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</si>
  <si>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</si>
  <si>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</si>
  <si>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</si>
  <si>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Servicios de la Deuda</t>
  </si>
  <si>
    <t xml:space="preserve">Participaciones 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</si>
  <si>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</si>
  <si>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</si>
  <si>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</si>
  <si>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Total del  Pasivo</t>
  </si>
  <si>
    <t>Total del Activo</t>
  </si>
  <si>
    <t>Total del  Pasivo y Hacienda Pública / Patrimonio</t>
  </si>
  <si>
    <t>Efectivo y Equivalente al Efectivo al Inicio del Ejericio</t>
  </si>
  <si>
    <t>Efectivo y Equivalente al Efectivo al Final del Ejericio</t>
  </si>
  <si>
    <t>Transferencia, Asignaciones, Subsidios y Otras ayudas</t>
  </si>
  <si>
    <t>Transferencia, Asignaciones, Subsidios y Otras Ayudas</t>
  </si>
  <si>
    <t>Aumento por Insuficiencia de Estimaciones por Pérdida o Deterioro y Obsolescencia</t>
  </si>
  <si>
    <t>Cuotas y Aportaciones de Seguridad Social</t>
  </si>
  <si>
    <t>Transferencias, Asignaciones y Subsidios y Otras Ayudas</t>
  </si>
  <si>
    <t>Otros Orígenes de Operación</t>
  </si>
  <si>
    <t>Otras Aplicaciones de Operación</t>
  </si>
  <si>
    <t xml:space="preserve">Otros Orígenes de Inversión </t>
  </si>
  <si>
    <t>Otras Aplicaciones de Inversión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</si>
  <si>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</si>
  <si>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</si>
  <si>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</si>
  <si>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</si>
  <si>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</si>
  <si>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</si>
  <si>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</si>
  <si>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</si>
  <si>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</si>
  <si>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</si>
  <si>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</si>
  <si>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</si>
  <si>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</si>
  <si>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Productos</t>
  </si>
  <si>
    <t>Corriente</t>
  </si>
  <si>
    <t>Capital</t>
  </si>
  <si>
    <t>Aprovechamientos</t>
  </si>
  <si>
    <t>Ingresos por Ventas de Bienes y Servicios</t>
  </si>
  <si>
    <t>Transferencias, Asignaciones, Subsidios y Otras Ayudas</t>
  </si>
  <si>
    <t>Ingresos Derivados de Financiamientos</t>
  </si>
  <si>
    <t>Total</t>
  </si>
  <si>
    <t>Estado Analítico de Ingresos
Por Fuente de Financiamiento</t>
  </si>
  <si>
    <t>¹ Los ingresos excedentes se presentan para efectos de cumplimiento de la Ley General de Contabilidad Gubernamental y el importe reflejado debe ser siempre mayor a cero</t>
  </si>
  <si>
    <t>(6 = 5 - 1 )</t>
  </si>
  <si>
    <t>Egresos</t>
  </si>
  <si>
    <t>Subejercicio</t>
  </si>
  <si>
    <t>Aprobado</t>
  </si>
  <si>
    <t>Ampliaciones/ (Reducciones)</t>
  </si>
  <si>
    <t>Pagado</t>
  </si>
  <si>
    <t>3 = (1 + 2 )</t>
  </si>
  <si>
    <t>Total del Gasto</t>
  </si>
  <si>
    <t xml:space="preserve">Egresos </t>
  </si>
  <si>
    <t>Gasto Corriente</t>
  </si>
  <si>
    <t>Gasto de Capital</t>
  </si>
  <si>
    <t>Amortización de la Deuda y Disminución de Pasivos</t>
  </si>
  <si>
    <t>Otros Servicios Generales</t>
  </si>
  <si>
    <t>Bienes Muebles, Inmuebles e Intangibles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</si>
  <si>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</si>
  <si>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</si>
  <si>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</si>
  <si>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</si>
  <si>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</si>
  <si>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</si>
  <si>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</si>
  <si>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</si>
  <si>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</si>
  <si>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</si>
  <si>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</si>
  <si>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</si>
  <si>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</si>
  <si>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</si>
  <si>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</si>
  <si>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</si>
  <si>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</si>
  <si>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</si>
  <si>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</si>
  <si>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</si>
  <si>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</si>
  <si>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</si>
  <si>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</si>
  <si>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</si>
  <si>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</si>
  <si>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</si>
  <si>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</si>
  <si>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</si>
  <si>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</si>
  <si>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</si>
  <si>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</si>
  <si>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</si>
  <si>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</si>
  <si>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</si>
  <si>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</si>
  <si>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</si>
  <si>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</si>
  <si>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</si>
  <si>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</si>
  <si>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</si>
  <si>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</si>
  <si>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</si>
  <si>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</si>
  <si>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</si>
  <si>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</si>
  <si>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</si>
  <si>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</si>
  <si>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</si>
  <si>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</si>
  <si>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</si>
  <si>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</si>
  <si>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</si>
  <si>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</si>
  <si>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</si>
  <si>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</si>
  <si>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</si>
  <si>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</si>
  <si>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</si>
  <si>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</si>
  <si>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</si>
  <si>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</si>
  <si>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Otros Orígenes de Financiamiento</t>
  </si>
  <si>
    <t>Otras Aplicaciones de Financiamiento</t>
  </si>
  <si>
    <t>Ingresos excedentes¹</t>
  </si>
  <si>
    <t>Equipo de Comunicación y Telecomunicación</t>
  </si>
  <si>
    <t>MONTO</t>
  </si>
  <si>
    <t>ESF-08 BIENES MUEBLES E INMUEBLES</t>
  </si>
  <si>
    <t>SALDO INICIAL</t>
  </si>
  <si>
    <t>SALDO FINAL</t>
  </si>
  <si>
    <t>FLUJO</t>
  </si>
  <si>
    <t>CRITERIO</t>
  </si>
  <si>
    <t>ERA-01 INGRESOS</t>
  </si>
  <si>
    <t>NOTA</t>
  </si>
  <si>
    <t>CARACTERISTICAS</t>
  </si>
  <si>
    <t>ERA-03 GASTOS</t>
  </si>
  <si>
    <t>%GASTO</t>
  </si>
  <si>
    <t>EXPLICACION</t>
  </si>
  <si>
    <t>MODIFICACION</t>
  </si>
  <si>
    <t>% SUB</t>
  </si>
  <si>
    <t>NOMBRE</t>
  </si>
  <si>
    <t>JUICIOS</t>
  </si>
  <si>
    <t>GARANTÍAS</t>
  </si>
  <si>
    <t>AVALES</t>
  </si>
  <si>
    <t>PENSIONES Y JUBILACIONES</t>
  </si>
  <si>
    <t>Conciliación entre los Ingresos Presupuestarios y Contables</t>
  </si>
  <si>
    <t>(Cifras en pesos)</t>
  </si>
  <si>
    <t>1. Ingresos Presupuestarios</t>
  </si>
  <si>
    <t>$XXX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</si>
  <si>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</si>
  <si>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</si>
  <si>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</si>
  <si>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</si>
  <si>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</si>
  <si>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</si>
  <si>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</si>
  <si>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</si>
  <si>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</si>
  <si>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</si>
  <si>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</si>
  <si>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</si>
  <si>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</si>
  <si>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</si>
  <si>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</si>
  <si>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</si>
  <si>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</si>
  <si>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</si>
  <si>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</si>
  <si>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</si>
  <si>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</si>
  <si>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</si>
  <si>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</si>
  <si>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</si>
  <si>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</si>
  <si>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</si>
  <si>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</si>
  <si>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</si>
  <si>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</si>
  <si>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</si>
  <si>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</si>
  <si>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</si>
  <si>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</si>
  <si>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</si>
  <si>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</si>
  <si>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</si>
  <si>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</si>
  <si>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 Contables No Presupuestales</t>
  </si>
  <si>
    <t>4. Total de Gasto Contable (4 = 1 - 2 + 3)</t>
  </si>
  <si>
    <t xml:space="preserve">Ente Público:      </t>
  </si>
  <si>
    <t>ACTIVO</t>
  </si>
  <si>
    <t>ESF-01 FONDOS C/INVERSIONES FINANCIERAS</t>
  </si>
  <si>
    <t>TIPO</t>
  </si>
  <si>
    <t>MONTO PARCIAL</t>
  </si>
  <si>
    <t>* DERECHOSA RECIBIR EFECTIVO Y EQUIVALENTES Y BIENES O SERVICIOS A RECIBIR</t>
  </si>
  <si>
    <t>ESF-02 INGRESOS P/RECUPERAR</t>
  </si>
  <si>
    <t>ESF-05 INVENTARIO Y ALMACENES</t>
  </si>
  <si>
    <t>METODO</t>
  </si>
  <si>
    <t>* BIENES DISPONIBLES PARA SU TRANSFORMACIÓN O CONSUMO.</t>
  </si>
  <si>
    <t xml:space="preserve">* INVERSIONES FINANCIERAS. </t>
  </si>
  <si>
    <t>NOMBRE DE FIDEICOMIS0O</t>
  </si>
  <si>
    <t>OBJETO</t>
  </si>
  <si>
    <t>ESF-06 FIDEICOMISOS, MANDATOS Y CONTRATOS ANALOGOS</t>
  </si>
  <si>
    <t>EMPRESA/OPDES</t>
  </si>
  <si>
    <t>ESF-09 INTANGIBLES Y DIFERIDOS</t>
  </si>
  <si>
    <t>ESF-10   ESTIMACIONES Y DETERIOROS</t>
  </si>
  <si>
    <t>CARACTERÍSTICAS</t>
  </si>
  <si>
    <t>ESF-11 OTROS ACTIVOS</t>
  </si>
  <si>
    <t>90 DIAS</t>
  </si>
  <si>
    <t>180 DIAS</t>
  </si>
  <si>
    <t>365 DIAS</t>
  </si>
  <si>
    <t>NATURALEZA</t>
  </si>
  <si>
    <t>ESF-13 OTROS PASIVOS DIFERIDOS A CORTO PLAZO</t>
  </si>
  <si>
    <t>ESF-13 FONDOS Y BIENES DE TERCEROS EN GARANTÍA Y/O ADMINISTRACIÓN A CORTO PLAZO</t>
  </si>
  <si>
    <t>ESF-13 PASIVO DIFERIDO A LARGO PLAZO</t>
  </si>
  <si>
    <t>ESF-14 OTROS PASIVOS CIRCULANTES</t>
  </si>
  <si>
    <t>INGRESOS DE GESTIÓN</t>
  </si>
  <si>
    <t>I) NOTAS AL ESTADO DE SITUACIÓN FINANCIERA</t>
  </si>
  <si>
    <t>II) NOTAS AL ESTADO DE ACTIVIDADES</t>
  </si>
  <si>
    <t>III) NOTAS AL ESTADO DE VARIACIÓN A LA HACIEDA PÚBLICA</t>
  </si>
  <si>
    <t>VHP-01 PATRIMONIO CONTRIBUIDO</t>
  </si>
  <si>
    <t>VHP-02 PATRIMONIO GENERADO</t>
  </si>
  <si>
    <t>IV) NOTAS AL ESTADO DE FLUJO DE EFECTIVO</t>
  </si>
  <si>
    <t>EFE-01 FLUJO DE EFECTIVO</t>
  </si>
  <si>
    <t>EFE-02 ADQ. BIENES MUEBLES E INMUEBLES</t>
  </si>
  <si>
    <t xml:space="preserve">IV) CONCILIACIÓN DE LOS INGRESOS PRESUPUESTARIOS Y CONTABLES, ASI COMO ENTRE LOS EGRESOS </t>
  </si>
  <si>
    <t>PRESUPUESTARIOS Y LOS GASTOS</t>
  </si>
  <si>
    <t>NOTAS DE DESGLOSE</t>
  </si>
  <si>
    <t>NOTAS DE MEMORIA</t>
  </si>
  <si>
    <t>NOTAS DE MEMORIA.</t>
  </si>
  <si>
    <t>Comprometido</t>
  </si>
  <si>
    <t>Ejercido</t>
  </si>
  <si>
    <t>ESF-03 DEUDORES P/RECUPERAR</t>
  </si>
  <si>
    <t>ERA-02 OTROS INGRESOS Y BENEFICIOS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</si>
  <si>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</si>
  <si>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</si>
  <si>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</si>
  <si>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</si>
  <si>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</si>
  <si>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</si>
  <si>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</si>
  <si>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</si>
  <si>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</si>
  <si>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</si>
  <si>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</si>
  <si>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 de Intereses de Créditos Bancarios</t>
  </si>
  <si>
    <t>Total de Intereses de Otros Instrumentos de Deuda</t>
  </si>
  <si>
    <t>I. Ingresos Presupuestarios (I=1+2)</t>
  </si>
  <si>
    <t>II. Egresos Presupuestarios (II=3+4)</t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</si>
  <si>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</si>
  <si>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</si>
  <si>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</si>
  <si>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</si>
  <si>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</si>
  <si>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</si>
  <si>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</si>
  <si>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</si>
  <si>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</si>
  <si>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</si>
  <si>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Fondo, Programa o Convenio</t>
  </si>
  <si>
    <t>Datos de la Cuenta Bancaria</t>
  </si>
  <si>
    <t>Institución Bancaria</t>
  </si>
  <si>
    <t>Número de Cuenta</t>
  </si>
  <si>
    <t xml:space="preserve">Instrumentos Financieros </t>
  </si>
  <si>
    <t xml:space="preserve">Valor Razonable </t>
  </si>
  <si>
    <t>Riesgos</t>
  </si>
  <si>
    <t>RELACIÓN DE ESQUEMAS BURSÁTILES Y DE COBERTURAS FINANCIERAS</t>
  </si>
  <si>
    <t>RELACIÓN DE CUENTAS BANCARIAS PRODUCTIVAS ESPECÍFICAS</t>
  </si>
  <si>
    <t>ESTADO DE ACTIVIDADES</t>
  </si>
  <si>
    <t>ESTADO DE SITUACIÓN FINANCIERA</t>
  </si>
  <si>
    <t>ESTADO DE CAMBIOS EN LA SITUACIÓN FINANCIERA</t>
  </si>
  <si>
    <t>ESTADO ANALÍTICO DEL ACTIVO</t>
  </si>
  <si>
    <t>ESTADO ANALÍTICO DE LA DEUDA Y OTROS PASIVOS</t>
  </si>
  <si>
    <t>ESTADO DE VARIACIÓN DE LA HACIENDA PÚBLICA</t>
  </si>
  <si>
    <t>ESTADOS DE FLUJOS DE EFECTIVO</t>
  </si>
  <si>
    <t>INFORME DE PASIVOS CONTIGENTES</t>
  </si>
  <si>
    <t xml:space="preserve">NOTAS A LOS ESTADOS FINANCIEROS </t>
  </si>
  <si>
    <t>ESTADO ANALÍTICO DE INGRESOS</t>
  </si>
  <si>
    <t>ESTADO ANALÍTICO DEL EJERCICIO DEL PRESUPUESTO DE EGRESOS</t>
  </si>
  <si>
    <t>CLASIFICACIÓN ADMINISTRATIVA</t>
  </si>
  <si>
    <t>CLASIFICACIÓN ECONÓMICA (POR TIPO DE GASTO)</t>
  </si>
  <si>
    <t>CLASIFICACIÓN POR OBJETO DEL GASTO (CAPÍTULO Y CONCEPTO)</t>
  </si>
  <si>
    <t>CLASIFICACIÓN FUNCIONAL (FINALIDAD Y FUNCIÓN)</t>
  </si>
  <si>
    <t>ENDEUDAMIENTO NETO</t>
  </si>
  <si>
    <t>INTERESES DE LA DEUDA</t>
  </si>
  <si>
    <t>INDICADORES DE POSTURA FISCAL</t>
  </si>
  <si>
    <t>GASTO POR CATEGORIA PROGRAMÁTICA</t>
  </si>
  <si>
    <t>UR</t>
  </si>
  <si>
    <t>PROGRAMAS Y PROYECTOS DE INVERSIÓN</t>
  </si>
  <si>
    <t>Tipo de Programas y Proyectos</t>
  </si>
  <si>
    <t>Programa o Proyecto</t>
  </si>
  <si>
    <t>Denominación</t>
  </si>
  <si>
    <t>POR FUENTE DE FINANCIAMIENTO Y FUENTE DE FINANCIAMIENTO/RUBRO</t>
  </si>
  <si>
    <t>6 = ( 3 - 5 )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</si>
  <si>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</si>
  <si>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</si>
  <si>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</si>
  <si>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</si>
  <si>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</si>
  <si>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</si>
  <si>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</si>
  <si>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</si>
  <si>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</si>
  <si>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</si>
  <si>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</si>
  <si>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</si>
  <si>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</si>
  <si>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</si>
  <si>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</si>
  <si>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</si>
  <si>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</si>
  <si>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</si>
  <si>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</si>
  <si>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</si>
  <si>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</si>
  <si>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</si>
  <si>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Porcentaje de Presupuesto</t>
  </si>
  <si>
    <t>Alc. / Prog.</t>
  </si>
  <si>
    <t>Alc. / Modif.</t>
  </si>
  <si>
    <t>Dev. / Aprob.</t>
  </si>
  <si>
    <t>Dev. / Modif.</t>
  </si>
  <si>
    <t>INDICADORES PARA RESULTADOS</t>
  </si>
  <si>
    <t>% Avance Financiero</t>
  </si>
  <si>
    <t>Devengado/ Aprobado</t>
  </si>
  <si>
    <t>Devengado/ Modificado</t>
  </si>
  <si>
    <t>5/1</t>
  </si>
  <si>
    <t>5/3</t>
  </si>
  <si>
    <t>No Comprendidos en las fracciones de la Ley de Ingresos causadas en</t>
  </si>
  <si>
    <t>ejercicios fiscales anteriores pendiente de liquidación o pago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</si>
  <si>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</si>
  <si>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</si>
  <si>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</si>
  <si>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</si>
  <si>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</si>
  <si>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>1114 Inversiones a 3 meses</t>
  </si>
  <si>
    <t>1121 Inversiones mayores a 3 meses hasta 12.</t>
  </si>
  <si>
    <t>* EFECTIVO Y EQUIVALENTES</t>
  </si>
  <si>
    <t>1140 INVENTARIOS</t>
  </si>
  <si>
    <t>1150 ALMACENES</t>
  </si>
  <si>
    <t>1125 DEUDORES POR ANTICIPOS</t>
  </si>
  <si>
    <t>1123 DEUDORES PENDIENTES POR RECUPERAR</t>
  </si>
  <si>
    <t>1124 INGRESOS POR RECUPERAR CP</t>
  </si>
  <si>
    <t>1122 CUENTAS POR COBRAR CP</t>
  </si>
  <si>
    <t>1211 INVERSIONES A LP</t>
  </si>
  <si>
    <t>1213 FIDEICOMISOS, MANDATOS Y CONTRATOS ANÁLOGOS</t>
  </si>
  <si>
    <t>1214 PARTICIPACIONES Y APORTACIONES DE CAPITAL</t>
  </si>
  <si>
    <t>ESF-07 PARTICIPACIONES Y APORTACIONES DE CAPITAL</t>
  </si>
  <si>
    <t>1230 BIENES INMUEBLES, INFRAESTRUCTURA Y CONTRUCCIONES EN PROCESO</t>
  </si>
  <si>
    <t>1240 BIENES MUEBLES</t>
  </si>
  <si>
    <t>1260 DEPRECIACIÓN, DETERIORO Y AMORTIZACIÓN ACUMULADA DE BIENES</t>
  </si>
  <si>
    <t>1250 ACTIVOS INTANGIBLES</t>
  </si>
  <si>
    <t>1280 ESTIMACIÓN POR PÉRDIDA O DETERIORO DE ACTIVOS NO CIRCULANTES</t>
  </si>
  <si>
    <t>2110 CUENTAS POR PAGAR A CORTO PLAZO</t>
  </si>
  <si>
    <t>ESF-12 CUENTAS Y DOCUMENTOS POR PAGAR</t>
  </si>
  <si>
    <t>2120 DOCUMENTOS POR PAGAR A CORTO PLAZO</t>
  </si>
  <si>
    <t>2159 OTROS PASIVOS DIFERIDOS A CORTO PLAZO</t>
  </si>
  <si>
    <t>2160 FONDOS Y BIENES DE TERCEROS EN GARANTÍA Y/O ADMINISTRACIÓN CP</t>
  </si>
  <si>
    <t>2240 PASIVOS DIFERIDOS A LARGO PLAZO</t>
  </si>
  <si>
    <t>2199 OTROS PASIVOS CIRCULANTES</t>
  </si>
  <si>
    <t>4100 INGRESOS DE GESTIÓN</t>
  </si>
  <si>
    <t>4200 PARTICIPACIONES, APORTACIONES, TRANSFERENCIAS, ASIGNACIONES, SUBSIDIOS Y OTRAS AYUDAS</t>
  </si>
  <si>
    <t xml:space="preserve">4300 OTROS INGRESOS Y BENEFICIOS
</t>
  </si>
  <si>
    <t>5000 GASTOS Y OTRAS PERDIDAS</t>
  </si>
  <si>
    <t>3110 HACIENDA PUBLICA/PATRIMONIO CONTRIBUIDO</t>
  </si>
  <si>
    <t>3210 HACIENDA PUBLICA /PATRIMONIO GENERADO</t>
  </si>
  <si>
    <t>1110 EFECTIVO Y EQUIVALENTES</t>
  </si>
  <si>
    <t>1210 INVERSIONES FINANCIERAS A LARGO PLAZO</t>
  </si>
  <si>
    <t>1230 BIENES INMUEBLES, INFRAESTRUCTURA Y CONSTRUCCIONES EN PROCESO</t>
  </si>
  <si>
    <t>7000 CUENTAS DE ORDEN CONTABLES</t>
  </si>
  <si>
    <t>Relación de Bienes Muebles que Componen el Patrimonio</t>
  </si>
  <si>
    <t>Código</t>
  </si>
  <si>
    <t>Descripción del Bien Mueble</t>
  </si>
  <si>
    <t>Valor en libros</t>
  </si>
  <si>
    <t>Relación de Bienes Inmuebles que Componen el Patrimonio</t>
  </si>
  <si>
    <t>Descripción del Bien Inmueble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</si>
  <si>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</si>
  <si>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</si>
  <si>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</si>
  <si>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</si>
  <si>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</si>
  <si>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</si>
  <si>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</si>
  <si>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EJERCICIO</t>
  </si>
  <si>
    <t>PROGRAMA O FONDO</t>
  </si>
  <si>
    <t>DESTINO DE LOS RECURSOS</t>
  </si>
  <si>
    <t>DEVENGADO</t>
  </si>
  <si>
    <t>PAGADO</t>
  </si>
  <si>
    <t>REINTEGRO</t>
  </si>
  <si>
    <t>CP RAMIRO CONTRERAS RODRIGUEZ</t>
  </si>
  <si>
    <t>SUBDIRECTOR DE FINANZAS Y ADMINISTRACION</t>
  </si>
  <si>
    <t>CP RAMIRO CONTERAS RODRIGUEZ</t>
  </si>
  <si>
    <t xml:space="preserve">              _________________________________________</t>
  </si>
  <si>
    <t xml:space="preserve">           _________________________________________</t>
  </si>
  <si>
    <t>__________________________________________</t>
  </si>
  <si>
    <t>____________________________________________</t>
  </si>
  <si>
    <t>______________________________________________</t>
  </si>
  <si>
    <t xml:space="preserve">                            _________________________________________</t>
  </si>
  <si>
    <t xml:space="preserve">            ________________________________________</t>
  </si>
  <si>
    <t xml:space="preserve">                                     ________________________________________</t>
  </si>
  <si>
    <t xml:space="preserve">                                      _______________________________________</t>
  </si>
  <si>
    <t xml:space="preserve">                _________________________________________</t>
  </si>
  <si>
    <t xml:space="preserve">                                   __________________________________________</t>
  </si>
  <si>
    <t xml:space="preserve">                   _________________________________________</t>
  </si>
  <si>
    <t xml:space="preserve">                                    __________________________________________</t>
  </si>
  <si>
    <t xml:space="preserve">       _________________________________________</t>
  </si>
  <si>
    <t xml:space="preserve">       _______________________________________</t>
  </si>
  <si>
    <t xml:space="preserve">       ________________________________________</t>
  </si>
  <si>
    <t xml:space="preserve">                         _________________________________________</t>
  </si>
  <si>
    <t xml:space="preserve">                                 _________________________________________</t>
  </si>
  <si>
    <t xml:space="preserve">    ________________________________________</t>
  </si>
  <si>
    <t xml:space="preserve">                                                             ____________________________________</t>
  </si>
  <si>
    <t xml:space="preserve">                                                __________________________________________</t>
  </si>
  <si>
    <t>__________________________________</t>
  </si>
  <si>
    <t>_______________________________</t>
  </si>
  <si>
    <t xml:space="preserve">                ___________________________________</t>
  </si>
  <si>
    <t>________________________________</t>
  </si>
  <si>
    <t>INSTITUTO TECNOLOGICO SUPERIOR DE SALVATIERA</t>
  </si>
  <si>
    <t>INSTITUTO TECNOLOGICO SUPERIOR DE SALVATIERRA</t>
  </si>
  <si>
    <t>Ente Público:   INSTITUTO TECNOLOGICO SUPERIOR DE SALVATIERRA</t>
  </si>
  <si>
    <t xml:space="preserve">   INSTITUTO TECNOLOGICO SUPERIOR DE SALVATIERRA</t>
  </si>
  <si>
    <t>NO APLICA</t>
  </si>
  <si>
    <t>1122602001 CUENTAS POR COBRAR A ENTIDADES FED Y MPIOS</t>
  </si>
  <si>
    <t>1122902001 OTRAS CUENTAS POR COBRAR</t>
  </si>
  <si>
    <t>2017</t>
  </si>
  <si>
    <t>2016</t>
  </si>
  <si>
    <t>1123101002 GASTOS A RESERVA DE COMPROBAR</t>
  </si>
  <si>
    <t>1125102001 FONDO FIJO</t>
  </si>
  <si>
    <t>1236262200 EDIFICACION NO HABITACIONAL</t>
  </si>
  <si>
    <t>1241151100 MUEBLES DE OFICINA Y ESTANTERÍA 2011</t>
  </si>
  <si>
    <t>124115110 MUEBLES DE OFICINA Y ESTANTERÍA 2010</t>
  </si>
  <si>
    <t>1241251200 MUEBLES, EXCEPTO DE OFICINA Y ESTANTERÍA</t>
  </si>
  <si>
    <t>1241351500 EQ DE CÓMP Y DE TECNOLOGÍAS DE LA INFORMACI  2011</t>
  </si>
  <si>
    <t>1241351501 EQ DE CÓMP Y DE TECNOLOGÍAS DE LA INFORMACI  2010</t>
  </si>
  <si>
    <t>1241951900 OTROS MOBILIARIOS Y EQUIPOS DE ADMINISTRACIÓN 2011</t>
  </si>
  <si>
    <t>1241951901 OTROS MOBILIARIOS Y EQUIPOS DE ADMINISTRACIÓN 2010</t>
  </si>
  <si>
    <t>1242152100 EQUIPO Y APARATOS AUDIOVISUALES 2011</t>
  </si>
  <si>
    <t>1242352300 CÁMARAS FOTOGRÁFICAS Y DE VIDEO 2011</t>
  </si>
  <si>
    <t>1242952900 OTRO MOB. Y EQUIPO EDUCACIONAL Y RECREATIVO 2011</t>
  </si>
  <si>
    <t>1242952901 OTRO MOB. Y EQUIPO EDUCACIONAL Y RECREATIVO 2010</t>
  </si>
  <si>
    <t>1243153100 EQUIPO MÉDICO Y DE LABORATORIO 2011</t>
  </si>
  <si>
    <t>1243153101 EQUIPO MÉDICO Y DE LABORATORIO 2010</t>
  </si>
  <si>
    <t>1243253200 INSTRUMENTAL MÉDICO Y DE LABORATORIO 2011</t>
  </si>
  <si>
    <t>1244154100 AUTOMÓVILES Y CAMIONES 2011</t>
  </si>
  <si>
    <t>1244154101 AUTOMÓVILES Y CAMIONES 2010</t>
  </si>
  <si>
    <t>1246156100 MAQUINARIA Y EQUIPO AGROPECUARIO 2011</t>
  </si>
  <si>
    <t>1246256200 MAQUINARIA Y EQUIPO INDUSTRIAL 2011</t>
  </si>
  <si>
    <t>1246256201 MAQUINARIA Y EQUIPO INDUSTRIAL 2010</t>
  </si>
  <si>
    <t>1246556500 EQUIPO DE COMUNICACIÓN Y TELECOMUNICACIÓN 2011</t>
  </si>
  <si>
    <t>1246556501 EQUIPO DE COMUNICACIÓN Y TELECOMUNICACIÓN 2010</t>
  </si>
  <si>
    <t>1246656600 EQ DE GENER. ELÉCTRICA, APARATOS Y ACCES 2011</t>
  </si>
  <si>
    <t>1246656601 "EQ DE GENER. ELÉCTRICA, APARATOS Y ACCES 2010"</t>
  </si>
  <si>
    <t>1246756700 HERRAMIENTAS Y MÁQUINAS-HERRAMIENTA 2011</t>
  </si>
  <si>
    <t>1246956900 OTROS EQUIPOS 2011</t>
  </si>
  <si>
    <t>1247151300 BIENES ARTÍSTICOS, CULTURALES Y CIENTÍFICOS 2011</t>
  </si>
  <si>
    <t>1263151101 DEP. ACUM. MUEBLES DE OFICINA Y ESTANTERÍA 2010</t>
  </si>
  <si>
    <t>1263151201 "DEP. ACUM. MUEBLES, EXCEPTO DE OFICINA Y ESTANTER</t>
  </si>
  <si>
    <t>1263151501 DEP. ACUM. EPO. DE COMPUTO Y DE TECNOLOGIAS DE LA</t>
  </si>
  <si>
    <t>1263151901 DEP. ACUM. OTROS MOBILIARIOS Y EQUIPOS DE ADMINIST</t>
  </si>
  <si>
    <t>1263252101 DEP. ACUM. EQUIPOS Y APARATOS AUDIOVISUALES 2010</t>
  </si>
  <si>
    <t>1263252301 DEP. ACUM. CAMARAS FOTOGRAFICAS Y DE VIDEO 2010</t>
  </si>
  <si>
    <t>1263252901 DEP. ACUM. OTRO MOBILIARIO Y EPO. EDUCACIONAL Y RE</t>
  </si>
  <si>
    <t>1263353101 DEP. ACUM. EQUIPO MÉDICO Y DE LABORATORIO 2010</t>
  </si>
  <si>
    <t>1263353201 DEP. ACUM. INSTRUMENTAL MÉDICO Y DE LABORATORIO 20</t>
  </si>
  <si>
    <t>1263454101 DEP. ACUM. AUTOMÓVILES Y CAMIONES 2010</t>
  </si>
  <si>
    <t>1263656101 DEP. ACUM. MAQ. Y EPO. AGROPECUARIO 2010</t>
  </si>
  <si>
    <t>1263656201 DEP. ACUM. MAQ. Y EPO. INDUSTRIAL 2010</t>
  </si>
  <si>
    <t>1263656501 DEP. ACUM. EPO DE COMUNICACIÓN Y TELECOMUNICACIÓN</t>
  </si>
  <si>
    <t>1263656601 "DEP. ACUM. EPOS DE GENER. ELÉCTRICA, APARATOS Y 2</t>
  </si>
  <si>
    <t>1263656701 DEP. ACUM. HERRAMIENTAS Y MÁQUINAS-HERRAMIENTA 201</t>
  </si>
  <si>
    <t>1263656901 DEP. ACUM. OTROS EQUIPOS 2010</t>
  </si>
  <si>
    <t>1252259300 MARCAS</t>
  </si>
  <si>
    <t>1265959301 AMORTIZACION MARCAS</t>
  </si>
  <si>
    <t>N O APLICA</t>
  </si>
  <si>
    <t>1191001001 DEPOSITOS EN GARANTIA SERV</t>
  </si>
  <si>
    <t>1827</t>
  </si>
  <si>
    <t>2111101001 SUELDOS POR PAGAR</t>
  </si>
  <si>
    <t>2111401003 APORTACION PATRONAL IMSS</t>
  </si>
  <si>
    <t>2117101003 ISR POR SUELDOS Y SALARIOS</t>
  </si>
  <si>
    <t>2117101004 ISR ASIMILADOS</t>
  </si>
  <si>
    <t>2117202004 APORTACIÓN TRABAJADOR IMSS</t>
  </si>
  <si>
    <t>2117502102 IMPUESTO SOBRE NOMINAS</t>
  </si>
  <si>
    <t>2117910001 VIVIENDA</t>
  </si>
  <si>
    <t>2117912000 OPTICAS</t>
  </si>
  <si>
    <t>2117918000 RETENCIONES DE OBRA PÚBLICA</t>
  </si>
  <si>
    <t>2117918002 CAP 2%</t>
  </si>
  <si>
    <t>2117918005 CNEC RET 5 AL MILLAR</t>
  </si>
  <si>
    <t>2117918006 ICIC 2 AL MILLAR</t>
  </si>
  <si>
    <t>2117919003 DESCUENTO POR TELEFONÍA</t>
  </si>
  <si>
    <t>2119905001 ACREEDORES DIVERSOS.</t>
  </si>
  <si>
    <t>2199002099 DIFERENCIAS IRRELEVANTES (MODULO DE  ADQUISICIONES</t>
  </si>
  <si>
    <t>4159510701 POR CONCEPTO DE FICHAS</t>
  </si>
  <si>
    <t>4159510710 REEXPEDICION DE CREDENCIALES</t>
  </si>
  <si>
    <t>4159510715 GESTORIA DE TITULACION</t>
  </si>
  <si>
    <t>4162610061 SANCIONES</t>
  </si>
  <si>
    <t>4169610162 APOYO ECONÓMICO PARA RESIDENCIAS PROFESIONALES</t>
  </si>
  <si>
    <t>4213831000 SERVICIOS PERSONALES</t>
  </si>
  <si>
    <t>4213832000 MATERIALES Y SUMINISTROS</t>
  </si>
  <si>
    <t>4213833000 SERVICIOS GENERALES OTROS CONVENIOS FEDE</t>
  </si>
  <si>
    <t>4221911000 SERVICIOS PERSONALES</t>
  </si>
  <si>
    <t>4221912000 MATERIALES Y SUMINISTROS</t>
  </si>
  <si>
    <t>4221913000 SERVICIOS GENERALES</t>
  </si>
  <si>
    <t>4221914000 AYUDAS Y SUBSIDIOS</t>
  </si>
  <si>
    <t>4311511001 INTERES NORMALES</t>
  </si>
  <si>
    <t>4311511008 INTERESES CONVENIOS FEDERALES</t>
  </si>
  <si>
    <t>4399000008 Diferencia por Redondeo</t>
  </si>
  <si>
    <t>5111113000 SUELDOS BASE AL PERSONAL PERMANENTE</t>
  </si>
  <si>
    <t>5112121000 HONORARIOS ASIMILABLES A SALARIOS</t>
  </si>
  <si>
    <t>5113132000 PRIMAS DE VACAS., DOMINICAL Y GRATIF. FIN DE AÑO</t>
  </si>
  <si>
    <t>5113134000 COMPENSACIONES</t>
  </si>
  <si>
    <t>5114141000 APORTACIONES DE SEGURIDAD SOCIAL</t>
  </si>
  <si>
    <t>5114142000 APORTACIONES A FONDOS DE VIVIENDA</t>
  </si>
  <si>
    <t>5114143000 APORTACIONES AL SISTEMA  PARA EL RETIRO</t>
  </si>
  <si>
    <t>5115154000 PRESTACIONES CONTRACTUALES</t>
  </si>
  <si>
    <t>5121214000 MAT.,UTILES Y EQUIPOS MENORES DE TECNOLOGIAS DE LA</t>
  </si>
  <si>
    <t>5121216000 MATERIAL DE LIMPIEZA</t>
  </si>
  <si>
    <t>5122221000 ALIMENTACIÓN DE PERSONAS</t>
  </si>
  <si>
    <t>5124249000 OTROS MATERIALES Y ARTICULOS DE CONSTRUCCION Y REP</t>
  </si>
  <si>
    <t>5126261000 COMBUSTIBLES, LUBRICANTES Y ADITIVOS</t>
  </si>
  <si>
    <t>5129291000 HERRAMIENTAS MENORES</t>
  </si>
  <si>
    <t>5131311000 SERVICIO DE ENERGÍA ELÉCTRICA</t>
  </si>
  <si>
    <t>5131313000 SERVICIO DE AGUA POTABLE</t>
  </si>
  <si>
    <t>5131314000 TELEFONÍA TRADICIONAL</t>
  </si>
  <si>
    <t>5131317000 SERV. ACCESO A INTERNET, REDES Y PROC. DE INFO.</t>
  </si>
  <si>
    <t>5131318000 SERVICIOS POSTALES Y TELEGRAFICOS</t>
  </si>
  <si>
    <t>5132325000 ARRENDAMIENTO DE EQUIPO DE TRANSPORTE</t>
  </si>
  <si>
    <t>5132327000 ARRENDAMIENTO DE ACTIVOS INTANGIBLES</t>
  </si>
  <si>
    <t>5133336000 SERVS. CONSULT. ADM., PROCS., TEC. Y TECNO.</t>
  </si>
  <si>
    <t>5133338000 SERVICIOS DE VIGILANCIA</t>
  </si>
  <si>
    <t>5135351000 CONSERV. Y MANTENIMIENTO MENOR DE INMUEBLES</t>
  </si>
  <si>
    <t>5135355000 REPARACION Y MANTENIMIENTO DE EQUIPO DE EQ. TRANSP</t>
  </si>
  <si>
    <t>5135358000 SERVICIOS DE LIMPIEZA Y MANEJO DE DESECHOS</t>
  </si>
  <si>
    <t>5137372000 PASAJES TERRESTRES</t>
  </si>
  <si>
    <t>5137375000 VIATICOS EN EL PAIS</t>
  </si>
  <si>
    <t>5138383000 CONGRESOS Y CONVENCIONES</t>
  </si>
  <si>
    <t>5138385000 GASTOS  DE REPRESENTACION</t>
  </si>
  <si>
    <t>5139392000 OTROS IMPUESTOS Y DERECHOS</t>
  </si>
  <si>
    <t>5139398000 IMPUESTO DE NOMINA</t>
  </si>
  <si>
    <t>5241441000 PAGOS DE DEFUNCIÓN</t>
  </si>
  <si>
    <t>5599000006 Diferencia por Redondeo</t>
  </si>
  <si>
    <t>3110000001 APORTACIONES</t>
  </si>
  <si>
    <t>3110000002 BAJA DE ACTIVO FIJO</t>
  </si>
  <si>
    <t>3110915000 BIENES MUEBLES E INMUEBLES</t>
  </si>
  <si>
    <t>3111825205 FAM EDU SUPERIOR BIENES MUEBLES E INMUEBLES</t>
  </si>
  <si>
    <t>3111835000 CONVENIO BIENES MUEBLES E INMUEBLES</t>
  </si>
  <si>
    <t>3113835000 CONVENIO BIENES MUEBLES E INMUEBLES EJE ANTERIOR</t>
  </si>
  <si>
    <t>3113836000 CONVENIO OBRA FEDERAL EJERCICIO ANTERIOR</t>
  </si>
  <si>
    <t>3113915000 BIENES MUEBLES E INMUEBLES EJER ANTERIORES</t>
  </si>
  <si>
    <t>3113916000 OBRA PUBLICA EJERC ANTE</t>
  </si>
  <si>
    <t>3114916000 OBRA PUBLICA APLIC APORT EJERC ANTE</t>
  </si>
  <si>
    <t>3210000001 RESULTADO DEL EJERCICIO</t>
  </si>
  <si>
    <t>3220000016 RESULTADO EJERCICIO 2008</t>
  </si>
  <si>
    <t>3220000018 RESULTADO EJERCICIO 2010</t>
  </si>
  <si>
    <t>3220000019 RESULTADO EJERCICIO 2011</t>
  </si>
  <si>
    <t>3220000020 RESULTADO EJERCICIO 2012</t>
  </si>
  <si>
    <t>3220000021 RESULTADO EJERCICIO 2013</t>
  </si>
  <si>
    <t>3220000022 RESULTADO DEL EJERCICIO 2014</t>
  </si>
  <si>
    <t>3220000023 RESULTADO DEL EJERCICIO 2015</t>
  </si>
  <si>
    <t>3220000024 RESULTADO DEL EJERCICIO 2016</t>
  </si>
  <si>
    <t>3220000025 RESULTADO DEL EJERCICIO 2017</t>
  </si>
  <si>
    <t>3220001000 CAPITALIZACIÓN RECURSOS PROPIOS</t>
  </si>
  <si>
    <t>3220001001 CAPITALIZACIÓN REMANENTES</t>
  </si>
  <si>
    <t>3220020001 FONDO DE CONTINGENCIAS</t>
  </si>
  <si>
    <t>3220100100 APLICACIÓN DE REMANENTE PROPIO</t>
  </si>
  <si>
    <t>3220100103 APLICACIÓN DE REMANENTE MUNICIPAL</t>
  </si>
  <si>
    <t>3220690201 APLICACIÓN DE REMANENTE PROPIO</t>
  </si>
  <si>
    <t>3220690202 APLICACIÓN DE REMANENTE FEDERAL</t>
  </si>
  <si>
    <t>3220690203 APLICACIÓN DE REMANENTE INTERINSTITUCIONAL</t>
  </si>
  <si>
    <t>3220690204 APLICACIÓN DE REMANENTE MUNICIPAL</t>
  </si>
  <si>
    <t>3220690212 APLICACIÓN DE REMANENTE FEDERAL</t>
  </si>
  <si>
    <t>1112101002 BANAMEX 701044427398 PRODEP 2017</t>
  </si>
  <si>
    <t>1112102001 BANCOMER 012222001700416028 FONDO DE CONTINGENCIA</t>
  </si>
  <si>
    <t>1112102002 BANCOMER 01222200170667250 MINISTRACIÓN FEDERAL</t>
  </si>
  <si>
    <t>1112102003 BANCOMER 012222001700371338 MINISTRACIÓN ESTATAL</t>
  </si>
  <si>
    <t>1112102004 BANCOMER 012222001868497099 MINISTRACIÓN FEDERAL</t>
  </si>
  <si>
    <t>1112102005 BANCOMER 01996315852 RECURSO CONCYTEG</t>
  </si>
  <si>
    <t>1112102006 BANCOMER 0199947558 MINISTRACION PEOEEMYS ITS 14</t>
  </si>
  <si>
    <t>1112102007 BANCOMER 0199947442 MINISTRACION AOE ITS 14</t>
  </si>
  <si>
    <t>1112102008 BANCOMER 0199947493 MINISTRACION FONDO DE FISCALIZ</t>
  </si>
  <si>
    <t>1112102009 BANCOMER 0199947469 MINISTRACION IMPTO NOMINA</t>
  </si>
  <si>
    <t>1112102010 BANCOMER 0102834200 MINISTRACION PROXOE</t>
  </si>
  <si>
    <t>1112102011 BANCOMER 0102834634 MINISTRACION PROXOE</t>
  </si>
  <si>
    <t>1112102012 BANCOMER 109401423 MINISTRACIÓN DIPLOMADO ITSS-SDA</t>
  </si>
  <si>
    <t>1112102013 BANCOMER 0104323186 PULGON AMARILLO</t>
  </si>
  <si>
    <t>ENTIDADES PARAESTATALES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</si>
  <si>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</si>
  <si>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</si>
  <si>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</si>
  <si>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</si>
  <si>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</si>
  <si>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</si>
  <si>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</si>
  <si>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</si>
  <si>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</si>
  <si>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</si>
  <si>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</si>
  <si>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</si>
  <si>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</si>
  <si>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</si>
  <si>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</si>
  <si>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</si>
  <si>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</si>
  <si>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</si>
  <si>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</si>
  <si>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</si>
  <si>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</si>
  <si>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</si>
  <si>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</si>
  <si>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</si>
  <si>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</si>
  <si>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Ayudas sociales</t>
  </si>
  <si>
    <t>Inversion publica</t>
  </si>
  <si>
    <t>Inversiones financieras y otras provisiones</t>
  </si>
  <si>
    <t>INGRESOS PROPIOS</t>
  </si>
  <si>
    <t>Productos de tipo corriente</t>
  </si>
  <si>
    <t>Aprovechamientos de tipo corriente</t>
  </si>
  <si>
    <t>Aprovechamientos no comprendidos en</t>
  </si>
  <si>
    <t>Ing por venta de bienes y servicios</t>
  </si>
  <si>
    <t>Ing por venta de bienes y servicios Org. Descentralizados</t>
  </si>
  <si>
    <t>RECURSOS FEDERALES</t>
  </si>
  <si>
    <t>Participaciones y aportaciones</t>
  </si>
  <si>
    <t>RECURSOS ESTATALES</t>
  </si>
  <si>
    <t>Transferencias, asignaciones, subsidios y</t>
  </si>
  <si>
    <t>Transferencias internas y asignaciones a sector publico</t>
  </si>
  <si>
    <t>OTROS RECURSOS</t>
  </si>
  <si>
    <t>Ampliación del servicio de voz y datos en las instalaciones del Itess</t>
  </si>
  <si>
    <t>Q0289</t>
  </si>
  <si>
    <t>Infraestructura del Instituto Tecnológico de Salvatierra</t>
  </si>
  <si>
    <t>Equipamiento de electrónica y comunicaciones</t>
  </si>
  <si>
    <t>Equipamiento del laboratorio de manufactura</t>
  </si>
  <si>
    <t>Porcentaje de usuarios satisfechos con el servicio proporcionado por el área de servicios y suministros.</t>
  </si>
  <si>
    <t>Solicitudes de ajustes presupuestales efectuadas.</t>
  </si>
  <si>
    <t>Presupuesto ejercido respecto al modificado.</t>
  </si>
  <si>
    <t>Estrategias implementadas para la mejora institucional.</t>
  </si>
  <si>
    <t>Porcentaje de metas alineadas a los programas estatales y federales</t>
  </si>
  <si>
    <t>Porcentaje de avances en metas y entregables capturados en tiempo y forma en el sistema de evaluación al desempeño –SED.</t>
  </si>
  <si>
    <t>Reporte sobre las principales estrategias implementadas en el instituto para el cumplimiento de metas.</t>
  </si>
  <si>
    <t xml:space="preserve">Porcentaje de avance global de los indicadores que son responsabilidad de la institución. </t>
  </si>
  <si>
    <t>Especialidades ofertadas con reconocimiento del Tecnológico Nacional de México</t>
  </si>
  <si>
    <t>Licenciaturas ofertadas con reconocimiento del Tecnológico Nacional de México</t>
  </si>
  <si>
    <t>Asignaturas ofertadas en línea .</t>
  </si>
  <si>
    <t>Evaluación técnica de atención a los estudiantes (académicos, riesgo de reprobación, deserción y reprobación) realizada</t>
  </si>
  <si>
    <t xml:space="preserve">  
Estudiantes atendidos con tutorías </t>
  </si>
  <si>
    <t xml:space="preserve">  
Directivos que reciben capacitación, actualización y profesionalización para mejorar el servicio educativo del Itess </t>
  </si>
  <si>
    <t>Personal de apoyo que recibe capacitación, actualización y profesionalización para mejorar el servicio educativo del Itess</t>
  </si>
  <si>
    <t xml:space="preserve">Académicos que se capacitan, actualizan y profesionalizan para mejorar la atención que se brinda en el Itess </t>
  </si>
  <si>
    <t>Estudiantes certificados en competencias ocupacionales.</t>
  </si>
  <si>
    <t>Actividades, cursos o eventos de fortalecimiento a la formación integral de los estudiantes de educación superior, eventos: artísticos, cívicos, culturales y deportivos. I30</t>
  </si>
  <si>
    <t xml:space="preserve">  
Estudiantes atendidos con cursos o eventos de fortalecimiento a la formación integral </t>
  </si>
  <si>
    <t>Dictamen favorable de los Comités Interinstitucionales para la Evaluación de la Educación Superior en el programa de Ingeniería Industrial.</t>
  </si>
  <si>
    <t>Dictamen favorable de los Comités Interinstitucionales para la Evaluación de la Educación Superior en el programa de Ingeniería en Gestión Empresarial.</t>
  </si>
  <si>
    <t xml:space="preserve">Certificación del proceso educativo en la norma ISO 9001: 2015 </t>
  </si>
  <si>
    <t xml:space="preserve">  
Certificación del proceso educativo en la norma ISO 14001: 2015</t>
  </si>
  <si>
    <t>Proyectos pre incubados con una metodología reconocida por la Secretaría de Economía.</t>
  </si>
  <si>
    <t xml:space="preserve">Mantenimiento de unidades académicas y laboratorios realizado. </t>
  </si>
  <si>
    <t>Requisiciones atendidas de mantenimiento</t>
  </si>
  <si>
    <t xml:space="preserve">  
Convocatorias de becas y apoyos en especie gestionadas y publicadas por el Instituto. Los programas pueden ser internos o externos (a nivel estatal o federal). </t>
  </si>
  <si>
    <t>Estudios socioeconómicos efectuados a los aspirantes de educación superior a becas y apoyos en especie por convocatoria. Los estudios son individuales por cada aspirante a la beca o apoyo</t>
  </si>
  <si>
    <t xml:space="preserve">  
Estudiantes beneficiados con becas y apoyos en especie gestionados por el Itess. </t>
  </si>
  <si>
    <t xml:space="preserve">  
Instituciones públicas y privadas con las cuales se tiene vinculación formalizada </t>
  </si>
  <si>
    <t xml:space="preserve">  
Estudiantes vinculados con Instituciones públicas y privadas. </t>
  </si>
  <si>
    <t xml:space="preserve">Foro de presentación de los planes de negocios elaborados por los estudiantes con base en la metodología del Tecnológico Nacional de México denominada "Talento Emprendedor". </t>
  </si>
  <si>
    <t xml:space="preserve">Estudiantes con participación en el foro de emprendedurismo y experiencias exitosas.
</t>
  </si>
  <si>
    <t>Estudiantes beneficiados con el Programa de Formación Dual</t>
  </si>
  <si>
    <t xml:space="preserve">  
Empresas vinculadas con el Programa de Formación Dual </t>
  </si>
  <si>
    <t>NA</t>
  </si>
  <si>
    <t>GESTIÓN</t>
  </si>
  <si>
    <t>EFICIENCIA</t>
  </si>
  <si>
    <t>ANUAL</t>
  </si>
  <si>
    <t>PORCENTAJE</t>
  </si>
  <si>
    <t>SOLICITUDES</t>
  </si>
  <si>
    <t>PRESUPUESTO</t>
  </si>
  <si>
    <t>ESTRATEGIAS</t>
  </si>
  <si>
    <t>PROGRAMAS</t>
  </si>
  <si>
    <t>REPORTES</t>
  </si>
  <si>
    <t>c1. Servicios de vinculación con el entorno fortalecidos (servicio social, estadías, seguimiento a egresados) (ii.2.4).</t>
  </si>
  <si>
    <t>ESTRATÉGICO</t>
  </si>
  <si>
    <t>EXPEDIENTE</t>
  </si>
  <si>
    <t>C1. Servicios educativos ofertados.</t>
  </si>
  <si>
    <t> c4. Apoyo académico y/o psicosocial a alumnos en riesgo de deserción o reprobación otorgados (ii.1.6).</t>
  </si>
  <si>
    <t>INFORME</t>
  </si>
  <si>
    <t>C3. Los cuerpos académicos y directivos de las instituciones públicas de educación media superior y superior son capacitados, actualizados y profesionalizados.</t>
  </si>
  <si>
    <t>DIAGNÓSTICO</t>
  </si>
  <si>
    <t>C3. Programas de formación dual escuela-empresa y certificación de competencias laborales ofertados (ii.2.6).</t>
  </si>
  <si>
    <t>C4. Cursos, actividades y talleres para el desarrollo complementario de los alumnos impartidos.</t>
  </si>
  <si>
    <t>PROGRAMA</t>
  </si>
  <si>
    <t>ACTIVIDADES</t>
  </si>
  <si>
    <t> C2. Programas, procesos y/o planteles de instituciones de educación media superior y superior, certificados.</t>
  </si>
  <si>
    <t>C2. Programa de aprendizaje para el liderazgo y emprendedurismo ofertado (ii.2.5</t>
  </si>
  <si>
    <t>C2. Infraestructura educativa consolidada (ii.1.2).</t>
  </si>
  <si>
    <t>MANTENIMIENTO</t>
  </si>
  <si>
    <t>REQUISICIONES</t>
  </si>
  <si>
    <t>C3. Becas y apoyos otorgados a estudiantes de educación media superior y superior (ii.2.4).</t>
  </si>
  <si>
    <t>CONVOCATORIAS</t>
  </si>
  <si>
    <t>ESTUDIOS</t>
  </si>
  <si>
    <t> c1. Servicios de vinculación con el entorno fortalecidos (servicio social, estadías, seguimiento a egresados) (ii.2.4).</t>
  </si>
  <si>
    <t>CONVENIOS</t>
  </si>
  <si>
    <t>EXPEDIENTES</t>
  </si>
  <si>
    <t>C2. Programa de aprendizaje para el liderazgo y emprendedurismo ofertado (ii.2.5).</t>
  </si>
  <si>
    <t>INSERCIÓN LABORAL ) J. Programas de formación dual escuela-empresa ofertados en Educación Superior (II.2.6). ITESS</t>
  </si>
  <si>
    <t>Equipamiento</t>
  </si>
  <si>
    <t>SATISFACCIÓN DE SERVICIOS/SERVICIOS PRESTADOS</t>
  </si>
  <si>
    <t>SUMATORIA DE SOLICITUDES</t>
  </si>
  <si>
    <t>PORCENTAJE DE PRESUPUESTO EJERCUIDO SOBRE MODIFICADO</t>
  </si>
  <si>
    <t>SUMATORIA DE ESTRATAEGIAS</t>
  </si>
  <si>
    <t>SUMATORIA DE PROCESOS</t>
  </si>
  <si>
    <t>PORCENTAJE DE AVANCE DE METAS</t>
  </si>
  <si>
    <t>SUMATORIA DE REPORTES</t>
  </si>
  <si>
    <t>PORCENTAJE DE AVANCE EN INDICADORES</t>
  </si>
  <si>
    <t>SUMATORIA DE EXPEDIENTES</t>
  </si>
  <si>
    <t>SUMATORIA DE INFORMES</t>
  </si>
  <si>
    <t>SUMATORIA DE DIAGNÓSTICO</t>
  </si>
  <si>
    <t>SUMATORIA DE CURSOS</t>
  </si>
  <si>
    <t>SUMATORIA DE ACTIVIDADES</t>
  </si>
  <si>
    <t>SUMATORIA DE MANTENIMIENTO</t>
  </si>
  <si>
    <t>SUMATORIA DE REQUISICIONES ATENDIDAS</t>
  </si>
  <si>
    <t>SUMATORIA DE CONVOCATORIAS</t>
  </si>
  <si>
    <t>SUMATORIAS DE ESTUDIOS SOCIOECONÓMICOS</t>
  </si>
  <si>
    <t>PORCENTAJE DE BECAS</t>
  </si>
  <si>
    <t>SUMATORIA DE CONVENIOS</t>
  </si>
  <si>
    <t>SUMATORIA DE ESTUDIANTES</t>
  </si>
  <si>
    <t>SUMATORIA DE EMPRESAS</t>
  </si>
  <si>
    <t>Sumatoria de equipamientos</t>
  </si>
  <si>
    <t>FONDO DE CONTINGENCIA</t>
  </si>
  <si>
    <t>BBVA BANCOMER</t>
  </si>
  <si>
    <t>0170041602</t>
  </si>
  <si>
    <t>MINISTRACION FEDERAL</t>
  </si>
  <si>
    <t>0170667250</t>
  </si>
  <si>
    <t>MINISTRACION ESTATAL</t>
  </si>
  <si>
    <t>0170037133</t>
  </si>
  <si>
    <t>Ministración Federal</t>
  </si>
  <si>
    <t>0186849709</t>
  </si>
  <si>
    <t>Ministración CONCYTEG</t>
  </si>
  <si>
    <t>0199631585</t>
  </si>
  <si>
    <t xml:space="preserve">Ministración 100% IMPUESTO SOBRE NOMINA </t>
  </si>
  <si>
    <t>0199947469</t>
  </si>
  <si>
    <t>Ministración AOE ITS 14</t>
  </si>
  <si>
    <t>0199947442</t>
  </si>
  <si>
    <t>Ministración PEOEEMYS ITS 14</t>
  </si>
  <si>
    <t>0199947558</t>
  </si>
  <si>
    <t xml:space="preserve">Ministración FONDO DE FISCALIZACION </t>
  </si>
  <si>
    <t>0199947493</t>
  </si>
  <si>
    <t>Ministración PROXOE</t>
  </si>
  <si>
    <t>0102834200</t>
  </si>
  <si>
    <t>0102834634</t>
  </si>
  <si>
    <t>Ministración "Diplomado ITSS-SDAYR"</t>
  </si>
  <si>
    <t>0109401423</t>
  </si>
  <si>
    <t>Programa Manejo y Control del pulgón amarillo del Sorgo</t>
  </si>
  <si>
    <t>0110432318</t>
  </si>
  <si>
    <t xml:space="preserve">    BANAMEX</t>
  </si>
  <si>
    <t>PRODEP 2017</t>
  </si>
  <si>
    <t>AYUDAS SOCIALES A PERSONAS</t>
  </si>
  <si>
    <t>X</t>
  </si>
  <si>
    <t>Social</t>
  </si>
  <si>
    <t>PAAA970331MGTNML09</t>
  </si>
  <si>
    <t>DANIELA JAQUELIINE RAMIREZ LARA</t>
  </si>
  <si>
    <t>RALD970524MGTMRN08</t>
  </si>
  <si>
    <t>MAVJ970617MGTRZS02</t>
  </si>
  <si>
    <t xml:space="preserve">ARENAS CORONA AYDE </t>
  </si>
  <si>
    <t>AECA980405MGTRRY06</t>
  </si>
  <si>
    <t xml:space="preserve">RIVERA RODRIGUEZ MAYRA ALICIA </t>
  </si>
  <si>
    <t>RIRM941207MGTVDY02</t>
  </si>
  <si>
    <t xml:space="preserve">GUZMAN ZAMORA MARIPAZ </t>
  </si>
  <si>
    <t>GOLA990831MGTMPN00</t>
  </si>
  <si>
    <t>GAPJ990126MGTRRL00</t>
  </si>
  <si>
    <t>JUANA AGUSTINA GALLEGOS SANCHEZ</t>
  </si>
  <si>
    <t>GASJ990402MGTLNN04</t>
  </si>
  <si>
    <t xml:space="preserve">ECHEVERRIA MEDINA ANA LAURA </t>
  </si>
  <si>
    <t>EEMA960311MGTCDN03</t>
  </si>
  <si>
    <t>6220-P13000000000</t>
  </si>
  <si>
    <t>CONSTRUCCION 2A UNIDAD ACADEMICA DEPARTAMENTAL</t>
  </si>
  <si>
    <t>6220-P15000000003</t>
  </si>
  <si>
    <t>ADECUACION Y AMPLIACION DE AREAS ANEXAS A UNIDADES</t>
  </si>
  <si>
    <t>6220-P13000000002</t>
  </si>
  <si>
    <t>CONSTRUCCION OBRAS DE PROTECCION PARA LABORATORIO</t>
  </si>
  <si>
    <t>6220-P13000000003</t>
  </si>
  <si>
    <t>CONSTRUCCION VIALIDAD ACCESO 2A UNIDAD ACADEMICA</t>
  </si>
  <si>
    <t>6220-P14000000000</t>
  </si>
  <si>
    <t>CONTRUCCION 1A ETAPA EDIFICIO DE VINCULACION EN EL</t>
  </si>
  <si>
    <t>6220-P15000000000</t>
  </si>
  <si>
    <t>ESTACIONAMIENTO DE LABORATORIO PESADO DEL ITESS</t>
  </si>
  <si>
    <t>6220-P13000000001</t>
  </si>
  <si>
    <t>PROYECTO EJECUTIVO EDIFICIO DE VINCULACION Y OBRAS</t>
  </si>
  <si>
    <t>6220-P14000000001</t>
  </si>
  <si>
    <t>PROYECTO EJECUTIVO LABORATORIO TIC´S EN EL ITESS</t>
  </si>
  <si>
    <t>6220-P16000000003</t>
  </si>
  <si>
    <t>PROYECTO EJECUTIVO 2DA UNIDAD DE LABORAT Y OBRAS</t>
  </si>
  <si>
    <t>6220-P16000000001</t>
  </si>
  <si>
    <t>PROYECTO EJECUTIVO DEL GIMNASIO AUDITORIO Y</t>
  </si>
  <si>
    <t>6220-P16000000000</t>
  </si>
  <si>
    <t>CONSTRUCCION 3ra ETAPA ANEXO 2da UNIDAD ACADEMICA</t>
  </si>
  <si>
    <t>6220-P16000000002</t>
  </si>
  <si>
    <t>PROYECTO EJECUTIVO 3RA UNIDAD ACADEM DEPARTAMENTAL</t>
  </si>
  <si>
    <t>6220-P14000000002</t>
  </si>
  <si>
    <t>CONSTRUCC 2A ETAPA EDIF LABORATORIO Y OBRAS COMPL</t>
  </si>
  <si>
    <t>6220-P15000000002</t>
  </si>
  <si>
    <t>2DA ETAPA DEL ANEXO DE LA 2DA UNIDAD ACADEMICA</t>
  </si>
  <si>
    <t>6220-P14000000004</t>
  </si>
  <si>
    <t>2DA ETAPA CONSTRUCC OBRAS PROTECC LABORAT PESADO</t>
  </si>
  <si>
    <t>6220-P15000000001</t>
  </si>
  <si>
    <t>MANTT Y REP MENOR CERCO PERIMETRAL Y EDIF EN ITESS</t>
  </si>
  <si>
    <t>6220-P11000000000</t>
  </si>
  <si>
    <t>AMPLIACION 1a ETAPA UNIDAD ACADEMICO DEPARTAMENTAL</t>
  </si>
  <si>
    <t>6220-P14000000003</t>
  </si>
  <si>
    <t>CONTRUC 1A ETAPA ANEXO 2A UNIDAD ACADMICO DEPART.</t>
  </si>
  <si>
    <t>5110-000010101496</t>
  </si>
  <si>
    <t>MESA TRAPEZOIDAL DE 1.20X 60X75</t>
  </si>
  <si>
    <t>5110-000010101552</t>
  </si>
  <si>
    <t>5110-000010101559</t>
  </si>
  <si>
    <t>5110-000010101456</t>
  </si>
  <si>
    <t>5110-000010101350</t>
  </si>
  <si>
    <t>SILLA DE VISITA</t>
  </si>
  <si>
    <t>5110-000010101249</t>
  </si>
  <si>
    <t>5110-000010101200</t>
  </si>
  <si>
    <t>5110-000010101562</t>
  </si>
  <si>
    <t>5110-000010101918</t>
  </si>
  <si>
    <t>BUTACA</t>
  </si>
  <si>
    <t>5110-000010101965</t>
  </si>
  <si>
    <t>MESA TRAPEZOIDAL</t>
  </si>
  <si>
    <t>5110-000010102109</t>
  </si>
  <si>
    <t>5110-000010102136</t>
  </si>
  <si>
    <t>5110-000010102153</t>
  </si>
  <si>
    <t>5110-000010102257</t>
  </si>
  <si>
    <t>5110-000010101071</t>
  </si>
  <si>
    <t>SILLA DE VISTA</t>
  </si>
  <si>
    <t>5110-000010101026</t>
  </si>
  <si>
    <t>MESA TRAPEZOIDAL DE 1.20X60X75</t>
  </si>
  <si>
    <t>5110-000010100977</t>
  </si>
  <si>
    <t>LOCKER</t>
  </si>
  <si>
    <t>5110-000010100837</t>
  </si>
  <si>
    <t>BUTACA UNIVERSITARIA</t>
  </si>
  <si>
    <t>5110-000010102266</t>
  </si>
  <si>
    <t>5110-000010102263</t>
  </si>
  <si>
    <t>5110-000010102184</t>
  </si>
  <si>
    <t>ESCRITORIO</t>
  </si>
  <si>
    <t>5110-000010102075</t>
  </si>
  <si>
    <t>5110-000010102028</t>
  </si>
  <si>
    <t>5110-000010101973</t>
  </si>
  <si>
    <t>SILLA SECRETARIAL SIN BRAZOS</t>
  </si>
  <si>
    <t>5110-000010101908</t>
  </si>
  <si>
    <t>5110-000010101897</t>
  </si>
  <si>
    <t>5110-000010101632</t>
  </si>
  <si>
    <t>LIBRERO ABIERTO 4 ENTREPAÑOS DE .80X.35X1.80</t>
  </si>
  <si>
    <t>5110-000010101587</t>
  </si>
  <si>
    <t>5110-000010101535</t>
  </si>
  <si>
    <t>5110-000010102356</t>
  </si>
  <si>
    <t>5110-000010101121</t>
  </si>
  <si>
    <t>5110-000010100969</t>
  </si>
  <si>
    <t>5110-000010100907</t>
  </si>
  <si>
    <t>SILLA VISITANTE</t>
  </si>
  <si>
    <t>5110-000010100852</t>
  </si>
  <si>
    <t>5110-000010100764</t>
  </si>
  <si>
    <t>5110-000010102344</t>
  </si>
  <si>
    <t>MESA PARA MAESTRO</t>
  </si>
  <si>
    <t>5110-000010102313</t>
  </si>
  <si>
    <t>5110-000010102265</t>
  </si>
  <si>
    <t>5110-000010102250</t>
  </si>
  <si>
    <t>GONDOLA CENTRAL PARA LIBROS (LIBRERO)</t>
  </si>
  <si>
    <t>5110-000010102248</t>
  </si>
  <si>
    <t>5110-000010102165</t>
  </si>
  <si>
    <t>5110-000010102132</t>
  </si>
  <si>
    <t>5110-000010102088</t>
  </si>
  <si>
    <t>5110-000010102083</t>
  </si>
  <si>
    <t>5110-000010102010</t>
  </si>
  <si>
    <t>5110-000010101696</t>
  </si>
  <si>
    <t>ESCRITORIO SECRETARIAL CHICO</t>
  </si>
  <si>
    <t>5110-000010101577</t>
  </si>
  <si>
    <t>5110-000010101561</t>
  </si>
  <si>
    <t>5110-000010101522</t>
  </si>
  <si>
    <t>5110-000010101516</t>
  </si>
  <si>
    <t>5110-000010101499</t>
  </si>
  <si>
    <t>5110-000010101326</t>
  </si>
  <si>
    <t>5110-000010101207</t>
  </si>
  <si>
    <t>5110-000010101037</t>
  </si>
  <si>
    <t>5110-000010100998</t>
  </si>
  <si>
    <t>5110-000010100920</t>
  </si>
  <si>
    <t>5110-000010100861</t>
  </si>
  <si>
    <t>5110-000010100801</t>
  </si>
  <si>
    <t>5110-000010100778</t>
  </si>
  <si>
    <t>5110-000010101515</t>
  </si>
  <si>
    <t>5110-000010101987</t>
  </si>
  <si>
    <t>5110-000010101737</t>
  </si>
  <si>
    <t>SILLA OPERATIVA</t>
  </si>
  <si>
    <t>5110-000010101481</t>
  </si>
  <si>
    <t>5110-000010101453</t>
  </si>
  <si>
    <t>5110-000010101332</t>
  </si>
  <si>
    <t>5110-000010101256</t>
  </si>
  <si>
    <t>5110-000010100995</t>
  </si>
  <si>
    <t>5110-000010100993</t>
  </si>
  <si>
    <t>5110-000010100787</t>
  </si>
  <si>
    <t>5110-000010102373</t>
  </si>
  <si>
    <t>5110-000010102324</t>
  </si>
  <si>
    <t>5110-000010101972</t>
  </si>
  <si>
    <t>5110-000010101748</t>
  </si>
  <si>
    <t>5110-000010101631</t>
  </si>
  <si>
    <t>5110-000010101609</t>
  </si>
  <si>
    <t>SILLON EJECUTIVO</t>
  </si>
  <si>
    <t>5110-000010101590</t>
  </si>
  <si>
    <t>5110-000010101534</t>
  </si>
  <si>
    <t>5110-000010101517</t>
  </si>
  <si>
    <t>5110-000010101036</t>
  </si>
  <si>
    <t>5110-000010101027</t>
  </si>
  <si>
    <t>5110-000010101021</t>
  </si>
  <si>
    <t>5110-000010100757</t>
  </si>
  <si>
    <t>5110-000010100750</t>
  </si>
  <si>
    <t>5110-000010102365</t>
  </si>
  <si>
    <t>5110-000010102312</t>
  </si>
  <si>
    <t>5110-000010102276</t>
  </si>
  <si>
    <t>GONDOLA DE PARED</t>
  </si>
  <si>
    <t>5110-000010102197</t>
  </si>
  <si>
    <t>5110-000010102159</t>
  </si>
  <si>
    <t>5110-000010102096</t>
  </si>
  <si>
    <t>5110-000010102174</t>
  </si>
  <si>
    <t>5110-000010101202</t>
  </si>
  <si>
    <t>5110-000010101179</t>
  </si>
  <si>
    <t>SILLA DE VISITA BASICA LINEA CORPORATIVA MARTON</t>
  </si>
  <si>
    <t>5110-000010101061</t>
  </si>
  <si>
    <t>MESA DE TRABAJO TIPO PROMOCION</t>
  </si>
  <si>
    <t>5110-000010100970</t>
  </si>
  <si>
    <t>5110-000010100954</t>
  </si>
  <si>
    <t>MESA OPERATIVA 1.80X.60X.75</t>
  </si>
  <si>
    <t>5110-000010100893</t>
  </si>
  <si>
    <t>ESCRITORIO SECRETARIAL PENINSULAR 1.20X60</t>
  </si>
  <si>
    <t>5110-000010100851</t>
  </si>
  <si>
    <t>5110-000010100829</t>
  </si>
  <si>
    <t>5110-000010100749</t>
  </si>
  <si>
    <t>5110-000010100632</t>
  </si>
  <si>
    <t>GABINETE UNIVERSAL 90X45X1.80</t>
  </si>
  <si>
    <t>5110-000010102166</t>
  </si>
  <si>
    <t>5110-000010102151</t>
  </si>
  <si>
    <t>5110-000010102102</t>
  </si>
  <si>
    <t>5110-000010102026</t>
  </si>
  <si>
    <t>5110-000010101951</t>
  </si>
  <si>
    <t>5110-000010101942</t>
  </si>
  <si>
    <t>5110-000010101667</t>
  </si>
  <si>
    <t>MESA DE JUNTAS OVAL 1.90X1.10X.75</t>
  </si>
  <si>
    <t>5110-000010101462</t>
  </si>
  <si>
    <t>5110-000010101450</t>
  </si>
  <si>
    <t>5110-000010101376</t>
  </si>
  <si>
    <t>5110-000010101329</t>
  </si>
  <si>
    <t>5110-000010101136</t>
  </si>
  <si>
    <t>5110-000010101056</t>
  </si>
  <si>
    <t>5110-000010100932</t>
  </si>
  <si>
    <t>5110-000010100838</t>
  </si>
  <si>
    <t>5110-000010100341</t>
  </si>
  <si>
    <t>ANAQUEL METALICO 2.20 ALTO 6 ENTREPAÑOS DE .45X91</t>
  </si>
  <si>
    <t>5110-000010102254</t>
  </si>
  <si>
    <t>5110-000010101266</t>
  </si>
  <si>
    <t>5110-000010100719</t>
  </si>
  <si>
    <t>5110-000010101274</t>
  </si>
  <si>
    <t>5110-000010101131</t>
  </si>
  <si>
    <t>5110-000010100965</t>
  </si>
  <si>
    <t>5110-000010100728</t>
  </si>
  <si>
    <t>5110-000010100644</t>
  </si>
  <si>
    <t>LIBRERO A PISO CON 4 ENTREPAÑOS</t>
  </si>
  <si>
    <t>5110-000010100628</t>
  </si>
  <si>
    <t>5110-000010101877</t>
  </si>
  <si>
    <t>5110-000010101703</t>
  </si>
  <si>
    <t>5110-000010100797</t>
  </si>
  <si>
    <t>5110-000010102053</t>
  </si>
  <si>
    <t>5110-000010102048</t>
  </si>
  <si>
    <t>5110-000010102016</t>
  </si>
  <si>
    <t>5110-000010101988</t>
  </si>
  <si>
    <t>5110-000010101923</t>
  </si>
  <si>
    <t>5110-000010101712</t>
  </si>
  <si>
    <t>MESAS DE TRABAJO PARA AULAS</t>
  </si>
  <si>
    <t>5110-000010101475</t>
  </si>
  <si>
    <t>5110-000010101257</t>
  </si>
  <si>
    <t>5110-000010101162</t>
  </si>
  <si>
    <t>GONDOLA CENTRAL 90X67.7X2.10 CON 12 ENTREPAÑOS</t>
  </si>
  <si>
    <t>5110-000010101141</t>
  </si>
  <si>
    <t>5110-000010100989</t>
  </si>
  <si>
    <t>5110-000010100987</t>
  </si>
  <si>
    <t>5110-000010102371</t>
  </si>
  <si>
    <t>5110-000010102299</t>
  </si>
  <si>
    <t>BANCO DE MADERA</t>
  </si>
  <si>
    <t>5110-000010102002</t>
  </si>
  <si>
    <t>5110-000010101881</t>
  </si>
  <si>
    <t>5110-000010101700</t>
  </si>
  <si>
    <t>5110-000010101574</t>
  </si>
  <si>
    <t>5110-000010101536</t>
  </si>
  <si>
    <t>5110-000010101431</t>
  </si>
  <si>
    <t>5110-000010101222</t>
  </si>
  <si>
    <t>5110-000010101865</t>
  </si>
  <si>
    <t>5110-000010101743</t>
  </si>
  <si>
    <t>5110-000010101662</t>
  </si>
  <si>
    <t>GABINETE UNIVERSAL 0.90X0.4X1.180</t>
  </si>
  <si>
    <t>5110-000010101525</t>
  </si>
  <si>
    <t>5110-000010101500</t>
  </si>
  <si>
    <t>5110-000010101442</t>
  </si>
  <si>
    <t>5110-000010101408</t>
  </si>
  <si>
    <t>5110-000010101371</t>
  </si>
  <si>
    <t>5110-000010101170</t>
  </si>
  <si>
    <t>5110-000010102353</t>
  </si>
  <si>
    <t>5110-000010102158</t>
  </si>
  <si>
    <t>5110-000010102149</t>
  </si>
  <si>
    <t>5110-000010102142</t>
  </si>
  <si>
    <t>5110-000010102141</t>
  </si>
  <si>
    <t>5110-000010102121</t>
  </si>
  <si>
    <t>5110-000010102113</t>
  </si>
  <si>
    <t>5110-000010102068</t>
  </si>
  <si>
    <t>5110-000010102019</t>
  </si>
  <si>
    <t>5110-000010102012</t>
  </si>
  <si>
    <t>5110-000010101862</t>
  </si>
  <si>
    <t>5110-000010101749</t>
  </si>
  <si>
    <t>5110-000010101683</t>
  </si>
  <si>
    <t>MESA CON FALDON 75X149X60</t>
  </si>
  <si>
    <t>5110-000010101558</t>
  </si>
  <si>
    <t>5110-000010101400</t>
  </si>
  <si>
    <t>5110-000010101347</t>
  </si>
  <si>
    <t>5110-000010101302</t>
  </si>
  <si>
    <t>5110-000010101276</t>
  </si>
  <si>
    <t>5110-000010101267</t>
  </si>
  <si>
    <t>5110-000010101428</t>
  </si>
  <si>
    <t>5110-000010101761</t>
  </si>
  <si>
    <t>ESCRITORIO SECRETARIAL</t>
  </si>
  <si>
    <t>5110-000010101673</t>
  </si>
  <si>
    <t>LIBRERO ABIERTO DE 4 ENTREPAÑOS .80X.35X1.80</t>
  </si>
  <si>
    <t>5110-000010101689</t>
  </si>
  <si>
    <t>ARCHIVERO 4 GAVETAS</t>
  </si>
  <si>
    <t>5110-000010101636</t>
  </si>
  <si>
    <t>CONJUNTO SECRETARIAL</t>
  </si>
  <si>
    <t>5110-000010101299</t>
  </si>
  <si>
    <t>5110-000010101296</t>
  </si>
  <si>
    <t>5110-000010101164</t>
  </si>
  <si>
    <t>5110-000010100974</t>
  </si>
  <si>
    <t>5110-000010100956</t>
  </si>
  <si>
    <t>5110-000010100943</t>
  </si>
  <si>
    <t>MESA PARA COMPUTO 1.20X.60X.75</t>
  </si>
  <si>
    <t>5110-000010100930</t>
  </si>
  <si>
    <t>5110-000010100647</t>
  </si>
  <si>
    <t>MESA COLOR BASE DE 50X100X46</t>
  </si>
  <si>
    <t>5110-000010101641</t>
  </si>
  <si>
    <t>ARCHIVERO VERTICAL 4 GAV. DE 46.5CMx72.5CMx1.32M</t>
  </si>
  <si>
    <t>5110-000010102389</t>
  </si>
  <si>
    <t>GABINETE METALICO</t>
  </si>
  <si>
    <t>5110-000010102388</t>
  </si>
  <si>
    <t>5110-000010100626</t>
  </si>
  <si>
    <t>ANAQUEL DE 2.20 DE ALTO</t>
  </si>
  <si>
    <t>5110-000010100908</t>
  </si>
  <si>
    <t>5110-000010102348</t>
  </si>
  <si>
    <t>5110-000010102289</t>
  </si>
  <si>
    <t>5110-000010100903</t>
  </si>
  <si>
    <t>5110-000010100916</t>
  </si>
  <si>
    <t>5110-000010102145</t>
  </si>
  <si>
    <t>5110-000010102051</t>
  </si>
  <si>
    <t>5110-000010101932</t>
  </si>
  <si>
    <t>5110-000010101724</t>
  </si>
  <si>
    <t>5110-000010101612</t>
  </si>
  <si>
    <t>MESA MULTIUSOS 0.90X0.60</t>
  </si>
  <si>
    <t>5110-000010101510</t>
  </si>
  <si>
    <t>5110-000010101466</t>
  </si>
  <si>
    <t>5110-000010101349</t>
  </si>
  <si>
    <t>5110-000010101960</t>
  </si>
  <si>
    <t>5110-000010101369</t>
  </si>
  <si>
    <t>5110-000010101303</t>
  </si>
  <si>
    <t>5110-000010101293</t>
  </si>
  <si>
    <t>5110-000010101286</t>
  </si>
  <si>
    <t>5110-000010101234</t>
  </si>
  <si>
    <t>5110-000010101210</t>
  </si>
  <si>
    <t>5110-000010101171</t>
  </si>
  <si>
    <t>5110-000010101019</t>
  </si>
  <si>
    <t>5110-000010100957</t>
  </si>
  <si>
    <t>5110-000010100891</t>
  </si>
  <si>
    <t>MESA TIPO PROMOCION 90X60X75</t>
  </si>
  <si>
    <t>5110-000010100843</t>
  </si>
  <si>
    <t>5110-000010100645</t>
  </si>
  <si>
    <t>5110-000010102196</t>
  </si>
  <si>
    <t>5110-000010102195</t>
  </si>
  <si>
    <t>5110-000010101730</t>
  </si>
  <si>
    <t>5110-000010101660</t>
  </si>
  <si>
    <t>5110-000010101602</t>
  </si>
  <si>
    <t>5110-000010101495</t>
  </si>
  <si>
    <t>5110-000010101254</t>
  </si>
  <si>
    <t>5110-000010101155</t>
  </si>
  <si>
    <t>SILLON INDIVIDUAL TIPO TABURETE SIN DESCANSABRAZOS</t>
  </si>
  <si>
    <t>5110-000010101093</t>
  </si>
  <si>
    <t>5110-000010101054</t>
  </si>
  <si>
    <t>5110-000010101025</t>
  </si>
  <si>
    <t>5110-000010100814</t>
  </si>
  <si>
    <t>5110-000010100724</t>
  </si>
  <si>
    <t>5110-000010100643</t>
  </si>
  <si>
    <t>5110-000010102101</t>
  </si>
  <si>
    <t>5110-000010101934</t>
  </si>
  <si>
    <t>5110-000010101880</t>
  </si>
  <si>
    <t>5110-000010102003</t>
  </si>
  <si>
    <t>5110-000010102013</t>
  </si>
  <si>
    <t>5110-000010101707</t>
  </si>
  <si>
    <t>5110-000010101469</t>
  </si>
  <si>
    <t>5110-000010101452</t>
  </si>
  <si>
    <t>5110-000010101338</t>
  </si>
  <si>
    <t>5110-000010101143</t>
  </si>
  <si>
    <t>5110-000010101064</t>
  </si>
  <si>
    <t>5110-000010100990</t>
  </si>
  <si>
    <t>5110-000010102327</t>
  </si>
  <si>
    <t>5110-000010102193</t>
  </si>
  <si>
    <t>5110-000010102127</t>
  </si>
  <si>
    <t>5110-000010102092</t>
  </si>
  <si>
    <t>5110-000010102064</t>
  </si>
  <si>
    <t>5110-000010101963</t>
  </si>
  <si>
    <t>5110-000010101895</t>
  </si>
  <si>
    <t>5110-000010101888</t>
  </si>
  <si>
    <t>5110-000010101526</t>
  </si>
  <si>
    <t>5110-000010101435</t>
  </si>
  <si>
    <t>5110-000010101433</t>
  </si>
  <si>
    <t>5110-000010101362</t>
  </si>
  <si>
    <t>5110-000010101316</t>
  </si>
  <si>
    <t>5110-000010101306</t>
  </si>
  <si>
    <t>5110-000010101295</t>
  </si>
  <si>
    <t>5110-000010101236</t>
  </si>
  <si>
    <t>5110-000010101224</t>
  </si>
  <si>
    <t>5110-000010101215</t>
  </si>
  <si>
    <t>5110-000010101055</t>
  </si>
  <si>
    <t>5110-000010100986</t>
  </si>
  <si>
    <t>5110-000010100817</t>
  </si>
  <si>
    <t>5110-000010102056</t>
  </si>
  <si>
    <t>5110-000010101467</t>
  </si>
  <si>
    <t>5110-000010101309</t>
  </si>
  <si>
    <t>5110-000010101242</t>
  </si>
  <si>
    <t>5110-000010101229</t>
  </si>
  <si>
    <t>5110-000010101070</t>
  </si>
  <si>
    <t>5110-000010100982</t>
  </si>
  <si>
    <t>5110-000010100967</t>
  </si>
  <si>
    <t>5110-000010100961</t>
  </si>
  <si>
    <t>LIBRERO DE 1.81X.76X.33</t>
  </si>
  <si>
    <t>5110-000010100730</t>
  </si>
  <si>
    <t>5110-000010102296</t>
  </si>
  <si>
    <t>5110-000010102134</t>
  </si>
  <si>
    <t>5110-000010102024</t>
  </si>
  <si>
    <t>5110-000010102006</t>
  </si>
  <si>
    <t>5110-000010101549</t>
  </si>
  <si>
    <t>5110-000010101343</t>
  </si>
  <si>
    <t>5110-000010101205</t>
  </si>
  <si>
    <t>5110-000010101000</t>
  </si>
  <si>
    <t>5110-000010100988</t>
  </si>
  <si>
    <t>5110-000010100924</t>
  </si>
  <si>
    <t>5110-000010100918</t>
  </si>
  <si>
    <t>5110-000010100835</t>
  </si>
  <si>
    <t>5110-000010100774</t>
  </si>
  <si>
    <t>5110-000010100736</t>
  </si>
  <si>
    <t>5110-000010100720</t>
  </si>
  <si>
    <t>5110-000010100971</t>
  </si>
  <si>
    <t>5110-000010102378</t>
  </si>
  <si>
    <t>5110-000010102342</t>
  </si>
  <si>
    <t>5110-000010102311</t>
  </si>
  <si>
    <t>5110-000010102058</t>
  </si>
  <si>
    <t>5110-000010100811</t>
  </si>
  <si>
    <t>5110-000010101195</t>
  </si>
  <si>
    <t>5110-000010101035</t>
  </si>
  <si>
    <t>5110-000010101039</t>
  </si>
  <si>
    <t>5110-000010100892</t>
  </si>
  <si>
    <t>5110-000010100888</t>
  </si>
  <si>
    <t>5110-000010100824</t>
  </si>
  <si>
    <t>5110-000010100866</t>
  </si>
  <si>
    <t>5110-000010100776</t>
  </si>
  <si>
    <t>5110-000010100773</t>
  </si>
  <si>
    <t>5110-000010100745</t>
  </si>
  <si>
    <t>5110-000010101734</t>
  </si>
  <si>
    <t>5110-000010101596</t>
  </si>
  <si>
    <t>5110-000010100639</t>
  </si>
  <si>
    <t>LIBRERO PARA SOBREPONER EN ESCRITORIO</t>
  </si>
  <si>
    <t>5110-000010100638</t>
  </si>
  <si>
    <t>5110-000010100621</t>
  </si>
  <si>
    <t>ARCHIVERO 4 GAV. VERTICAL DE 1.35X.70X.46</t>
  </si>
  <si>
    <t>5110-000010100619</t>
  </si>
  <si>
    <t>5110-000010102286</t>
  </si>
  <si>
    <t>5110-000010101927</t>
  </si>
  <si>
    <t>5110-000010100906</t>
  </si>
  <si>
    <t>5110-000010102035</t>
  </si>
  <si>
    <t>5110-000010102031</t>
  </si>
  <si>
    <t>5110-000010101950</t>
  </si>
  <si>
    <t>5110-000010101870</t>
  </si>
  <si>
    <t>5110-000010101868</t>
  </si>
  <si>
    <t>5110-000010101659</t>
  </si>
  <si>
    <t>5110-000010101611</t>
  </si>
  <si>
    <t>5110-000010101593</t>
  </si>
  <si>
    <t>5110-000010101537</t>
  </si>
  <si>
    <t>5110-000010101247</t>
  </si>
  <si>
    <t>5110-000010102164</t>
  </si>
  <si>
    <t>5110-000010102085</t>
  </si>
  <si>
    <t>5110-000010102060</t>
  </si>
  <si>
    <t>5110-000010101943</t>
  </si>
  <si>
    <t>5110-000010101588</t>
  </si>
  <si>
    <t>5110-000010101551</t>
  </si>
  <si>
    <t>5110-000010101544</t>
  </si>
  <si>
    <t>5110-000010101531</t>
  </si>
  <si>
    <t>5110-000010101217</t>
  </si>
  <si>
    <t>5110-000010101163</t>
  </si>
  <si>
    <t>MESA DE ESTUDIO 0.75 X 1.50 X 1 MTS- LINEA ITALICA</t>
  </si>
  <si>
    <t>5110-000010101111</t>
  </si>
  <si>
    <t>5110-000010101089</t>
  </si>
  <si>
    <t>5110-000010101074</t>
  </si>
  <si>
    <t>5110-000010100900</t>
  </si>
  <si>
    <t>SILLA EJECUTIVA CON DESCANSABRAZOS</t>
  </si>
  <si>
    <t>5110-000010100836</t>
  </si>
  <si>
    <t>5110-000010100755</t>
  </si>
  <si>
    <t>5110-000010102148</t>
  </si>
  <si>
    <t>5110-000010102004</t>
  </si>
  <si>
    <t>5110-000010101992</t>
  </si>
  <si>
    <t>5110-000010101956</t>
  </si>
  <si>
    <t>5110-000010101756</t>
  </si>
  <si>
    <t>5110-000010101666</t>
  </si>
  <si>
    <t>5110-000010101638</t>
  </si>
  <si>
    <t>5110-000010101606</t>
  </si>
  <si>
    <t>5110-000010101594</t>
  </si>
  <si>
    <t>CREDENZA CON DOS ENTREPAÑOS Y DOS PUERTAS</t>
  </si>
  <si>
    <t>5110-000010101585</t>
  </si>
  <si>
    <t>5110-000010101572</t>
  </si>
  <si>
    <t>5110-000010101314</t>
  </si>
  <si>
    <t>5110-000010101476</t>
  </si>
  <si>
    <t>5110-000010101102</t>
  </si>
  <si>
    <t>5110-000010101085</t>
  </si>
  <si>
    <t>5110-000010101077</t>
  </si>
  <si>
    <t>5110-000010100946</t>
  </si>
  <si>
    <t>5110-000010100923</t>
  </si>
  <si>
    <t>5110-000010100841</t>
  </si>
  <si>
    <t>5110-000010100806</t>
  </si>
  <si>
    <t>5110-000010100742</t>
  </si>
  <si>
    <t>5110-000010100734</t>
  </si>
  <si>
    <t>5110-000010100715</t>
  </si>
  <si>
    <t>5110-000010100343</t>
  </si>
  <si>
    <t>5110-000010101732</t>
  </si>
  <si>
    <t>5110-000010101645</t>
  </si>
  <si>
    <t>SILLA SECRETARIAL</t>
  </si>
  <si>
    <t>5110-000010100623</t>
  </si>
  <si>
    <t>5110-000010100899</t>
  </si>
  <si>
    <t>5110-000010102290</t>
  </si>
  <si>
    <t>5110-000010102288</t>
  </si>
  <si>
    <t>5110-000010102252</t>
  </si>
  <si>
    <t>5110-000010102198</t>
  </si>
  <si>
    <t>SILLA SEMIEJECUTIVA</t>
  </si>
  <si>
    <t>5110-000010102188</t>
  </si>
  <si>
    <t>5110-000010102120</t>
  </si>
  <si>
    <t>5110-000010102100</t>
  </si>
  <si>
    <t>5110-000010102023</t>
  </si>
  <si>
    <t>5110-000010101912</t>
  </si>
  <si>
    <t>5110-000010101728</t>
  </si>
  <si>
    <t>5110-000010101715</t>
  </si>
  <si>
    <t>5110-000010101702</t>
  </si>
  <si>
    <t>5110-000010101629</t>
  </si>
  <si>
    <t>5110-000010101520</t>
  </si>
  <si>
    <t>5110-000010101235</t>
  </si>
  <si>
    <t>5110-000010101937</t>
  </si>
  <si>
    <t>5110-000010101546</t>
  </si>
  <si>
    <t>5110-000010101418</t>
  </si>
  <si>
    <t>5110-000010101321</t>
  </si>
  <si>
    <t>5110-000010101285</t>
  </si>
  <si>
    <t>5110-000010101180</t>
  </si>
  <si>
    <t>5110-000010100820</t>
  </si>
  <si>
    <t>5110-000010100790</t>
  </si>
  <si>
    <t>5110-000010100767</t>
  </si>
  <si>
    <t>5110-000010100763</t>
  </si>
  <si>
    <t>5110-000010102323</t>
  </si>
  <si>
    <t>5110-000010102273</t>
  </si>
  <si>
    <t>5110-000010102272</t>
  </si>
  <si>
    <t>5110-000010102293</t>
  </si>
  <si>
    <t>5110-000010102124</t>
  </si>
  <si>
    <t>5110-000010101935</t>
  </si>
  <si>
    <t>5110-000010101907</t>
  </si>
  <si>
    <t>5110-000010101886</t>
  </si>
  <si>
    <t>5110-000010101856</t>
  </si>
  <si>
    <t>SILLON EJECUTIVO RESPALDO BAJO</t>
  </si>
  <si>
    <t>5110-000010101684</t>
  </si>
  <si>
    <t>CREDENZA CON DOS ENTREPAÑOS/2 PUERTAS 75X1.62X50</t>
  </si>
  <si>
    <t>5110-000010101563</t>
  </si>
  <si>
    <t>5110-000010101548</t>
  </si>
  <si>
    <t>5110-000010101580</t>
  </si>
  <si>
    <t>5110-000010101492</t>
  </si>
  <si>
    <t>5110-000010101411</t>
  </si>
  <si>
    <t>5110-000010101391</t>
  </si>
  <si>
    <t>5110-000010101379</t>
  </si>
  <si>
    <t>5110-000010101436</t>
  </si>
  <si>
    <t>5110-000010101282</t>
  </si>
  <si>
    <t>5110-000010101482</t>
  </si>
  <si>
    <t>5110-000010102154</t>
  </si>
  <si>
    <t>5110-000010102105</t>
  </si>
  <si>
    <t>5110-000010101979</t>
  </si>
  <si>
    <t>5110-000010101939</t>
  </si>
  <si>
    <t>5110-000010101902</t>
  </si>
  <si>
    <t>5110-000010101898</t>
  </si>
  <si>
    <t>5110-000010101663</t>
  </si>
  <si>
    <t>SILLON EJECUTIVO BASE ESTRELLA 5 PUNTAS</t>
  </si>
  <si>
    <t>5110-000010101547</t>
  </si>
  <si>
    <t>5110-000010101416</t>
  </si>
  <si>
    <t>5110-000010101388</t>
  </si>
  <si>
    <t>5110-000010101272</t>
  </si>
  <si>
    <t>5110-000010101041</t>
  </si>
  <si>
    <t>5110-000010101028</t>
  </si>
  <si>
    <t>5110-000010100979</t>
  </si>
  <si>
    <t>5110-000010100849</t>
  </si>
  <si>
    <t>5110-000010100832</t>
  </si>
  <si>
    <t>5110-000010100732</t>
  </si>
  <si>
    <t>5110-000010100731</t>
  </si>
  <si>
    <t>5110-000010100633</t>
  </si>
  <si>
    <t>SILLON EJECUTIVO C/REFUERZO EN CADA BRAZO</t>
  </si>
  <si>
    <t>5110-000010102381</t>
  </si>
  <si>
    <t>5110-000010102372</t>
  </si>
  <si>
    <t>5110-000010102363</t>
  </si>
  <si>
    <t>5110-000010102301</t>
  </si>
  <si>
    <t>5110-000010102261</t>
  </si>
  <si>
    <t>5110-000010102095</t>
  </si>
  <si>
    <t>5110-000010101755</t>
  </si>
  <si>
    <t>5110-000010101740</t>
  </si>
  <si>
    <t>5110-000010101711</t>
  </si>
  <si>
    <t>5110-000010101697</t>
  </si>
  <si>
    <t>5110-000010102310</t>
  </si>
  <si>
    <t>5110-000010101479</t>
  </si>
  <si>
    <t>5110-000010101454</t>
  </si>
  <si>
    <t>5110-000010101392</t>
  </si>
  <si>
    <t>5110-000010101262</t>
  </si>
  <si>
    <t>5110-000010101091</t>
  </si>
  <si>
    <t>5110-000010101004</t>
  </si>
  <si>
    <t>5110-000010100981</t>
  </si>
  <si>
    <t>5110-000010100927</t>
  </si>
  <si>
    <t>5110-000010102330</t>
  </si>
  <si>
    <t>5110-000010102307</t>
  </si>
  <si>
    <t>5110-000010101984</t>
  </si>
  <si>
    <t>5110-000010101920</t>
  </si>
  <si>
    <t>5110-000010101869</t>
  </si>
  <si>
    <t>5110-000010101864</t>
  </si>
  <si>
    <t>5110-000010101613</t>
  </si>
  <si>
    <t>5110-000010101554</t>
  </si>
  <si>
    <t>5110-000010101473</t>
  </si>
  <si>
    <t>5110-000010101461</t>
  </si>
  <si>
    <t>5110-000010101381</t>
  </si>
  <si>
    <t>5110-000010101330</t>
  </si>
  <si>
    <t>5110-000010101258</t>
  </si>
  <si>
    <t>5110-000010101253</t>
  </si>
  <si>
    <t>5110-000010101251</t>
  </si>
  <si>
    <t>5110-000010100999</t>
  </si>
  <si>
    <t>5110-000010100978</t>
  </si>
  <si>
    <t>5110-000010100831</t>
  </si>
  <si>
    <t>5110-000010100810</t>
  </si>
  <si>
    <t>5110-000010100725</t>
  </si>
  <si>
    <t>5110-000010102387</t>
  </si>
  <si>
    <t>5110-000010102295</t>
  </si>
  <si>
    <t>5110-000010102331</t>
  </si>
  <si>
    <t>5110-000010102364</t>
  </si>
  <si>
    <t>5110-000010102114</t>
  </si>
  <si>
    <t>5110-000010101890</t>
  </si>
  <si>
    <t>5110-000010101586</t>
  </si>
  <si>
    <t>5110-000010101584</t>
  </si>
  <si>
    <t>5110-000010100796</t>
  </si>
  <si>
    <t>5110-000010100896</t>
  </si>
  <si>
    <t>5110-000010100919</t>
  </si>
  <si>
    <t>5110-000010101011</t>
  </si>
  <si>
    <t>5110-000010101033</t>
  </si>
  <si>
    <t>5110-000010101049</t>
  </si>
  <si>
    <t>5110-000010101255</t>
  </si>
  <si>
    <t>5110-000010101503</t>
  </si>
  <si>
    <t>5110-000010101354</t>
  </si>
  <si>
    <t>5110-000010101320</t>
  </si>
  <si>
    <t>5110-000010101214</t>
  </si>
  <si>
    <t>5110-000010100955</t>
  </si>
  <si>
    <t>5110-000010100952</t>
  </si>
  <si>
    <t>5110-000010100939</t>
  </si>
  <si>
    <t>5110-000010100931</t>
  </si>
  <si>
    <t>5110-000010100830</t>
  </si>
  <si>
    <t>5110-000010100821</t>
  </si>
  <si>
    <t>5110-000010100771</t>
  </si>
  <si>
    <t>5110-000010100768</t>
  </si>
  <si>
    <t>5110-000010102303</t>
  </si>
  <si>
    <t>5110-000010102318</t>
  </si>
  <si>
    <t>5110-000010102283</t>
  </si>
  <si>
    <t>5110-000010101278</t>
  </si>
  <si>
    <t>5110-000010101644</t>
  </si>
  <si>
    <t>ANAQUEL 4 POSTES 6 ENTREPAÑOS 2.21 DE ALTO</t>
  </si>
  <si>
    <t>5110-000010101607</t>
  </si>
  <si>
    <t>5110-000010101555</t>
  </si>
  <si>
    <t>5110-000010101538</t>
  </si>
  <si>
    <t>5110-000010101493</t>
  </si>
  <si>
    <t>5110-000010101489</t>
  </si>
  <si>
    <t>5110-000010101472</t>
  </si>
  <si>
    <t>5110-000010101441</t>
  </si>
  <si>
    <t>5110-000010101209</t>
  </si>
  <si>
    <t>5110-000010101149</t>
  </si>
  <si>
    <t>5110-000010101140</t>
  </si>
  <si>
    <t>5110-000010101020</t>
  </si>
  <si>
    <t>5110-000010100833</t>
  </si>
  <si>
    <t>5110-000010100631</t>
  </si>
  <si>
    <t>5110-000010102359</t>
  </si>
  <si>
    <t>5110-000010101664</t>
  </si>
  <si>
    <t>5110-000010101647</t>
  </si>
  <si>
    <t>MODULO EJECUTIVO 1.70 X 2.20</t>
  </si>
  <si>
    <t>5110-000010101633</t>
  </si>
  <si>
    <t>ARCHIVERO 4 GAV. VERTICAL DE 50X60X1.32</t>
  </si>
  <si>
    <t>5110-000010100716</t>
  </si>
  <si>
    <t>5110-000010102376</t>
  </si>
  <si>
    <t>5110-000010102143</t>
  </si>
  <si>
    <t>5110-000010101144</t>
  </si>
  <si>
    <t>5110-000010102089</t>
  </si>
  <si>
    <t>5110-000010102070</t>
  </si>
  <si>
    <t>5110-000010101991</t>
  </si>
  <si>
    <t>5110-000010101948</t>
  </si>
  <si>
    <t>5110-000010101389</t>
  </si>
  <si>
    <t>5110-000010101358</t>
  </si>
  <si>
    <t>5110-000010101290</t>
  </si>
  <si>
    <t>5110-000010102084</t>
  </si>
  <si>
    <t>5110-000010101201</t>
  </si>
  <si>
    <t>5110-000010101194</t>
  </si>
  <si>
    <t>5110-000010101137</t>
  </si>
  <si>
    <t>5110-000010100926</t>
  </si>
  <si>
    <t>5110-000010100834</t>
  </si>
  <si>
    <t>5110-000010100634</t>
  </si>
  <si>
    <t>SILLA DE TRABAJO, BASE ESTRELLA</t>
  </si>
  <si>
    <t>5110-000010102355</t>
  </si>
  <si>
    <t>5110-000010102282</t>
  </si>
  <si>
    <t>5110-000010102253</t>
  </si>
  <si>
    <t>5110-000010102187</t>
  </si>
  <si>
    <t>5110-000010102155</t>
  </si>
  <si>
    <t>5110-000010102061</t>
  </si>
  <si>
    <t>5110-000010101978</t>
  </si>
  <si>
    <t>5110-000010101754</t>
  </si>
  <si>
    <t>5110-000010101739</t>
  </si>
  <si>
    <t>5110-000010101718</t>
  </si>
  <si>
    <t>5110-000010101681</t>
  </si>
  <si>
    <t>5110-000010101569</t>
  </si>
  <si>
    <t>5110-000010101490</t>
  </si>
  <si>
    <t>5110-000010101439</t>
  </si>
  <si>
    <t>5110-000010101294</t>
  </si>
  <si>
    <t>5110-000010101146</t>
  </si>
  <si>
    <t>5110-000010101051</t>
  </si>
  <si>
    <t>5110-000010101029</t>
  </si>
  <si>
    <t>5110-000010100938</t>
  </si>
  <si>
    <t>5110-000010100922</t>
  </si>
  <si>
    <t>5110-000010100828</t>
  </si>
  <si>
    <t>5110-000010100813</t>
  </si>
  <si>
    <t>5110-000010101324</t>
  </si>
  <si>
    <t>5110-000010102062</t>
  </si>
  <si>
    <t>5110-000010102033</t>
  </si>
  <si>
    <t>5110-000010102040</t>
  </si>
  <si>
    <t>5110-000010101604</t>
  </si>
  <si>
    <t>5110-000010101539</t>
  </si>
  <si>
    <t>5110-000010101528</t>
  </si>
  <si>
    <t>5110-000010101445</t>
  </si>
  <si>
    <t>5110-000010101446</t>
  </si>
  <si>
    <t>5110-000010101427</t>
  </si>
  <si>
    <t>5110-000010101325</t>
  </si>
  <si>
    <t>5110-000010101313</t>
  </si>
  <si>
    <t>5110-000010101301</t>
  </si>
  <si>
    <t>5110-000010101297</t>
  </si>
  <si>
    <t>5110-000010101213</t>
  </si>
  <si>
    <t>5110-000010101080</t>
  </si>
  <si>
    <t>5110-000010101014</t>
  </si>
  <si>
    <t>5110-000010101013</t>
  </si>
  <si>
    <t>5110-000010100807</t>
  </si>
  <si>
    <t>5110-000010100642</t>
  </si>
  <si>
    <t>5110-000010101735</t>
  </si>
  <si>
    <t>5110-000010100624</t>
  </si>
  <si>
    <t>5110-000010102349</t>
  </si>
  <si>
    <t>5110-000010102255</t>
  </si>
  <si>
    <t>5110-000010102079</t>
  </si>
  <si>
    <t>5110-000010101860</t>
  </si>
  <si>
    <t>5110-000010101637</t>
  </si>
  <si>
    <t>5110-000010101487</t>
  </si>
  <si>
    <t>5110-000010101478</t>
  </si>
  <si>
    <t>5110-000010101440</t>
  </si>
  <si>
    <t>5110-000010101665</t>
  </si>
  <si>
    <t>5110-000010100944</t>
  </si>
  <si>
    <t>5110-000010100934</t>
  </si>
  <si>
    <t>5110-000010100913</t>
  </si>
  <si>
    <t>5110-000010100842</t>
  </si>
  <si>
    <t>5110-000010100819</t>
  </si>
  <si>
    <t>5110-000010100756</t>
  </si>
  <si>
    <t>5110-000010100753</t>
  </si>
  <si>
    <t>5110-000010102386</t>
  </si>
  <si>
    <t>5110-000010102316</t>
  </si>
  <si>
    <t>5110-000010102161</t>
  </si>
  <si>
    <t>5110-000010102052</t>
  </si>
  <si>
    <t>5110-000010102017</t>
  </si>
  <si>
    <t>5110-000010101989</t>
  </si>
  <si>
    <t>5110-000010101953</t>
  </si>
  <si>
    <t>5110-000010101736</t>
  </si>
  <si>
    <t>5110-000010101713</t>
  </si>
  <si>
    <t>5110-000010101628</t>
  </si>
  <si>
    <t>5110-000010101468</t>
  </si>
  <si>
    <t>5110-000010101361</t>
  </si>
  <si>
    <t>5110-000010101317</t>
  </si>
  <si>
    <t>5110-000010101315</t>
  </si>
  <si>
    <t>5110-000010101310</t>
  </si>
  <si>
    <t>5110-000010101232</t>
  </si>
  <si>
    <t>5110-000010101151</t>
  </si>
  <si>
    <t>MESA DE ESTUDIO 0.75 X 1.50 X 0.90 MTS-SIBASA</t>
  </si>
  <si>
    <t>5110-000010101110</t>
  </si>
  <si>
    <t>5110-000010100856</t>
  </si>
  <si>
    <t>5110-000010100805</t>
  </si>
  <si>
    <t>5110-000010100738</t>
  </si>
  <si>
    <t>5110-000010100344</t>
  </si>
  <si>
    <t>5110-000010101023</t>
  </si>
  <si>
    <t>5110-000010100844</t>
  </si>
  <si>
    <t>5110-000010102351</t>
  </si>
  <si>
    <t>5110-000010102287</t>
  </si>
  <si>
    <t>5110-000010102382</t>
  </si>
  <si>
    <t>5110-000010102337</t>
  </si>
  <si>
    <t>5110-000010102329</t>
  </si>
  <si>
    <t>5110-000010102292</t>
  </si>
  <si>
    <t>5110-000010102280</t>
  </si>
  <si>
    <t>5110-000010102126</t>
  </si>
  <si>
    <t>5110-000010102099</t>
  </si>
  <si>
    <t>5110-000010102091</t>
  </si>
  <si>
    <t>5110-000010102014</t>
  </si>
  <si>
    <t>5110-000010102009</t>
  </si>
  <si>
    <t>5110-000010101952</t>
  </si>
  <si>
    <t>5110-000010101930</t>
  </si>
  <si>
    <t>5110-000010101874</t>
  </si>
  <si>
    <t>5110-000010101565</t>
  </si>
  <si>
    <t>5110-000010101550</t>
  </si>
  <si>
    <t>5110-000010101434</t>
  </si>
  <si>
    <t>5110-000010101414</t>
  </si>
  <si>
    <t>5110-000010101403</t>
  </si>
  <si>
    <t>5110-000010101368</t>
  </si>
  <si>
    <t>5110-000010101364</t>
  </si>
  <si>
    <t>5110-000010101363</t>
  </si>
  <si>
    <t>5110-000010101360</t>
  </si>
  <si>
    <t>5110-000010101307</t>
  </si>
  <si>
    <t>5110-000010101271</t>
  </si>
  <si>
    <t>5110-000010101174</t>
  </si>
  <si>
    <t>5110-000010102385</t>
  </si>
  <si>
    <t>5110-000010101717</t>
  </si>
  <si>
    <t>5110-000010101658</t>
  </si>
  <si>
    <t>5110-000010101626</t>
  </si>
  <si>
    <t>5110-000010101504</t>
  </si>
  <si>
    <t>5110-000010101485</t>
  </si>
  <si>
    <t>5110-000010101459</t>
  </si>
  <si>
    <t>5110-000010101372</t>
  </si>
  <si>
    <t>5110-000010101356</t>
  </si>
  <si>
    <t>5110-000010101334</t>
  </si>
  <si>
    <t>5110-000010101311</t>
  </si>
  <si>
    <t>5110-000010101261</t>
  </si>
  <si>
    <t>5110-000010101243</t>
  </si>
  <si>
    <t>5110-000010101238</t>
  </si>
  <si>
    <t>5110-000010101227</t>
  </si>
  <si>
    <t>5110-000010101208</t>
  </si>
  <si>
    <t>5110-000010101108</t>
  </si>
  <si>
    <t>5110-000010101095</t>
  </si>
  <si>
    <t>5110-000010100816</t>
  </si>
  <si>
    <t>5110-000010100775</t>
  </si>
  <si>
    <t>5110-000010102343</t>
  </si>
  <si>
    <t>5110-000010102328</t>
  </si>
  <si>
    <t>5110-000010102179</t>
  </si>
  <si>
    <t>5110-000010102063</t>
  </si>
  <si>
    <t>5110-000010101969</t>
  </si>
  <si>
    <t>5110-000010101889</t>
  </si>
  <si>
    <t>5110-000010101744</t>
  </si>
  <si>
    <t>5110-000010101720</t>
  </si>
  <si>
    <t>5110-000010101691</t>
  </si>
  <si>
    <t>5110-000010101680</t>
  </si>
  <si>
    <t>5110-000010101746</t>
  </si>
  <si>
    <t>5110-000010102320</t>
  </si>
  <si>
    <t>5110-000010102176</t>
  </si>
  <si>
    <t>5110-000010102066</t>
  </si>
  <si>
    <t>5110-000010102027</t>
  </si>
  <si>
    <t>5110-000010102022</t>
  </si>
  <si>
    <t>5110-000010101995</t>
  </si>
  <si>
    <t>5110-000010101968</t>
  </si>
  <si>
    <t>5110-000010101899</t>
  </si>
  <si>
    <t>5110-000010101896</t>
  </si>
  <si>
    <t>5110-000010101875</t>
  </si>
  <si>
    <t>5110-000010101863</t>
  </si>
  <si>
    <t>5110-000010101704</t>
  </si>
  <si>
    <t>5110-000010101701</t>
  </si>
  <si>
    <t>5110-000010101601</t>
  </si>
  <si>
    <t>5110-000010101480</t>
  </si>
  <si>
    <t>5110-000010101203</t>
  </si>
  <si>
    <t>5110-000010101197</t>
  </si>
  <si>
    <t>5110-000010101112</t>
  </si>
  <si>
    <t>5110-000010101075</t>
  </si>
  <si>
    <t>5110-000010101030</t>
  </si>
  <si>
    <t>5110-000010100812</t>
  </si>
  <si>
    <t>5110-000010102370</t>
  </si>
  <si>
    <t>5110-000010102275</t>
  </si>
  <si>
    <t>5110-000010102194</t>
  </si>
  <si>
    <t>5110-000010102178</t>
  </si>
  <si>
    <t>5110-000010101922</t>
  </si>
  <si>
    <t>5110-000010101910</t>
  </si>
  <si>
    <t>5110-000010101906</t>
  </si>
  <si>
    <t>5110-000010101883</t>
  </si>
  <si>
    <t>5110-000010100769</t>
  </si>
  <si>
    <t>5110-000010100901</t>
  </si>
  <si>
    <t>5110-000010100860</t>
  </si>
  <si>
    <t>5110-000010100782</t>
  </si>
  <si>
    <t>5110-000010101597</t>
  </si>
  <si>
    <t>5110-000010100625</t>
  </si>
  <si>
    <t>5110-000010100622</t>
  </si>
  <si>
    <t>5110-000010100902</t>
  </si>
  <si>
    <t>5110-000010102347</t>
  </si>
  <si>
    <t>5110-000010102284</t>
  </si>
  <si>
    <t>5110-000010102285</t>
  </si>
  <si>
    <t>5110-000010101182</t>
  </si>
  <si>
    <t>5110-000010102369</t>
  </si>
  <si>
    <t>5110-000010102094</t>
  </si>
  <si>
    <t>5110-000010102090</t>
  </si>
  <si>
    <t>5110-000010102082</t>
  </si>
  <si>
    <t>5110-000010102078</t>
  </si>
  <si>
    <t>5110-000010102072</t>
  </si>
  <si>
    <t>5110-000010102039</t>
  </si>
  <si>
    <t>5110-000010102032</t>
  </si>
  <si>
    <t>5110-000010101982</t>
  </si>
  <si>
    <t>5110-000010101940</t>
  </si>
  <si>
    <t>5110-000010101747</t>
  </si>
  <si>
    <t>5110-000010101721</t>
  </si>
  <si>
    <t>5110-000010101625</t>
  </si>
  <si>
    <t>5110-000010101570</t>
  </si>
  <si>
    <t>5110-000010101413</t>
  </si>
  <si>
    <t>5110-000010101216</t>
  </si>
  <si>
    <t>5110-000010101107</t>
  </si>
  <si>
    <t>5110-000010101084</t>
  </si>
  <si>
    <t>5110-000010100953</t>
  </si>
  <si>
    <t>5110-000010101342</t>
  </si>
  <si>
    <t>5110-000010101284</t>
  </si>
  <si>
    <t>5110-000010101279</t>
  </si>
  <si>
    <t>5110-000010101241</t>
  </si>
  <si>
    <t>5110-000010101220</t>
  </si>
  <si>
    <t>5110-000010101100</t>
  </si>
  <si>
    <t>5110-000010101046</t>
  </si>
  <si>
    <t>5110-000010101016</t>
  </si>
  <si>
    <t>5110-000010100921</t>
  </si>
  <si>
    <t>5110-000010100890</t>
  </si>
  <si>
    <t>5110-000010100794</t>
  </si>
  <si>
    <t>5110-000010100789</t>
  </si>
  <si>
    <t>5110-000010100784</t>
  </si>
  <si>
    <t>5110-000010102375</t>
  </si>
  <si>
    <t>5110-000010102317</t>
  </si>
  <si>
    <t>5110-000010102270</t>
  </si>
  <si>
    <t>5110-000010102086</t>
  </si>
  <si>
    <t>5110-000010101949</t>
  </si>
  <si>
    <t>5110-000010101723</t>
  </si>
  <si>
    <t>5110-000010101608</t>
  </si>
  <si>
    <t>5110-000010101523</t>
  </si>
  <si>
    <t>5110-000010101420</t>
  </si>
  <si>
    <t>5110-000010101417</t>
  </si>
  <si>
    <t>5110-000010101359</t>
  </si>
  <si>
    <t>5110-000010101281</t>
  </si>
  <si>
    <t>5110-000010101240</t>
  </si>
  <si>
    <t>5110-000010101002</t>
  </si>
  <si>
    <t>5110-000010100985</t>
  </si>
  <si>
    <t>5110-000010101006</t>
  </si>
  <si>
    <t>5110-000010102097</t>
  </si>
  <si>
    <t>5110-000010102015</t>
  </si>
  <si>
    <t>5110-000010102008</t>
  </si>
  <si>
    <t>5110-000010101990</t>
  </si>
  <si>
    <t>5110-000010101980</t>
  </si>
  <si>
    <t>5110-000010101931</t>
  </si>
  <si>
    <t>5110-000010101699</t>
  </si>
  <si>
    <t>5110-000010101678</t>
  </si>
  <si>
    <t>5110-000010101672</t>
  </si>
  <si>
    <t>5110-000010101600</t>
  </si>
  <si>
    <t>5110-000010101578</t>
  </si>
  <si>
    <t>5110-000010101423</t>
  </si>
  <si>
    <t>5110-000010101412</t>
  </si>
  <si>
    <t>5110-000010101373</t>
  </si>
  <si>
    <t>5110-000010101275</t>
  </si>
  <si>
    <t>5110-000010101265</t>
  </si>
  <si>
    <t>5110-000010101157</t>
  </si>
  <si>
    <t>5110-000010101010</t>
  </si>
  <si>
    <t>5110-000010100964</t>
  </si>
  <si>
    <t>5110-000010100948</t>
  </si>
  <si>
    <t>5110-000010102383</t>
  </si>
  <si>
    <t>5110-000010102037</t>
  </si>
  <si>
    <t>5110-000010101975</t>
  </si>
  <si>
    <t>5110-000010101959</t>
  </si>
  <si>
    <t>5110-000010101955</t>
  </si>
  <si>
    <t>5110-000010101936</t>
  </si>
  <si>
    <t>5110-000010101919</t>
  </si>
  <si>
    <t>5110-000010102162</t>
  </si>
  <si>
    <t>5110-000010101003</t>
  </si>
  <si>
    <t>5110-000010100886</t>
  </si>
  <si>
    <t>5110-000010100762</t>
  </si>
  <si>
    <t>5110-000010100723</t>
  </si>
  <si>
    <t>5110-000010102362</t>
  </si>
  <si>
    <t>5110-000010102354</t>
  </si>
  <si>
    <t>5110-000010102340</t>
  </si>
  <si>
    <t>5110-000010102269</t>
  </si>
  <si>
    <t>5110-000010102093</t>
  </si>
  <si>
    <t>5110-000010101999</t>
  </si>
  <si>
    <t>5110-000010101966</t>
  </si>
  <si>
    <t>5110-000010101882</t>
  </si>
  <si>
    <t>5110-000010101635</t>
  </si>
  <si>
    <t>5110-000010101543</t>
  </si>
  <si>
    <t>5110-000010101530</t>
  </si>
  <si>
    <t>5110-000010101477</t>
  </si>
  <si>
    <t>5110-000010101351</t>
  </si>
  <si>
    <t>5110-000010101263</t>
  </si>
  <si>
    <t>5110-000010101231</t>
  </si>
  <si>
    <t>5110-000010101198</t>
  </si>
  <si>
    <t>5110-000010101177</t>
  </si>
  <si>
    <t>5110-000010101166</t>
  </si>
  <si>
    <t>5110-000010101065</t>
  </si>
  <si>
    <t>5110-000010101034</t>
  </si>
  <si>
    <t>5110-000010100997</t>
  </si>
  <si>
    <t>5110-000010100912</t>
  </si>
  <si>
    <t>5110-000010100904</t>
  </si>
  <si>
    <t>5110-000010100646</t>
  </si>
  <si>
    <t>5110-000010102325</t>
  </si>
  <si>
    <t>5110-000010101579</t>
  </si>
  <si>
    <t>5110-000010100972</t>
  </si>
  <si>
    <t>5110-000010100822</t>
  </si>
  <si>
    <t>5110-000010100785</t>
  </si>
  <si>
    <t>5110-000010100640</t>
  </si>
  <si>
    <t>5110-000010102379</t>
  </si>
  <si>
    <t>5110-000010102338</t>
  </si>
  <si>
    <t>5110-000010102322</t>
  </si>
  <si>
    <t>5110-000010102131</t>
  </si>
  <si>
    <t>5110-000010102106</t>
  </si>
  <si>
    <t>5110-000010101986</t>
  </si>
  <si>
    <t>5110-000010101941</t>
  </si>
  <si>
    <t>5110-000010101714</t>
  </si>
  <si>
    <t>5110-000010101642</t>
  </si>
  <si>
    <t>5110-000010101545</t>
  </si>
  <si>
    <t>5110-000010101541</t>
  </si>
  <si>
    <t>5110-000010101449</t>
  </si>
  <si>
    <t>5110-000010101447</t>
  </si>
  <si>
    <t>5110-000010101380</t>
  </si>
  <si>
    <t>5110-000010101339</t>
  </si>
  <si>
    <t>5110-000010101219</t>
  </si>
  <si>
    <t>5110-000010101218</t>
  </si>
  <si>
    <t>5110-000010101098</t>
  </si>
  <si>
    <t>5110-000010100933</t>
  </si>
  <si>
    <t>5110-000010100925</t>
  </si>
  <si>
    <t>5110-000010100721</t>
  </si>
  <si>
    <t>5110-000010100641</t>
  </si>
  <si>
    <t>5110-000010102334</t>
  </si>
  <si>
    <t>5110-000010102326</t>
  </si>
  <si>
    <t>5110-000010102315</t>
  </si>
  <si>
    <t>5110-000010101007</t>
  </si>
  <si>
    <t>5110-000010100759</t>
  </si>
  <si>
    <t>5110-000010102341</t>
  </si>
  <si>
    <t>5110-000010102277</t>
  </si>
  <si>
    <t>5110-000010102262</t>
  </si>
  <si>
    <t>5110-000010102128</t>
  </si>
  <si>
    <t>5110-000010102125</t>
  </si>
  <si>
    <t>5110-000010102098</t>
  </si>
  <si>
    <t>5110-000010102030</t>
  </si>
  <si>
    <t>5110-000010101916</t>
  </si>
  <si>
    <t>5110-000010101913</t>
  </si>
  <si>
    <t>5110-000010101688</t>
  </si>
  <si>
    <t>5110-000010101674</t>
  </si>
  <si>
    <t>5110-000010101627</t>
  </si>
  <si>
    <t>5110-000010101542</t>
  </si>
  <si>
    <t>5110-000010101511</t>
  </si>
  <si>
    <t>5110-000010101424</t>
  </si>
  <si>
    <t>5110-000010101402</t>
  </si>
  <si>
    <t>5110-000010101395</t>
  </si>
  <si>
    <t>5110-000010101387</t>
  </si>
  <si>
    <t>5110-000010101383</t>
  </si>
  <si>
    <t>5110-000010101335</t>
  </si>
  <si>
    <t>5110-000010101331</t>
  </si>
  <si>
    <t>5110-000010101322</t>
  </si>
  <si>
    <t>5110-000010101319</t>
  </si>
  <si>
    <t>5110-000010101173</t>
  </si>
  <si>
    <t>5110-000010101153</t>
  </si>
  <si>
    <t>5110-000010101148</t>
  </si>
  <si>
    <t>5110-000010101133</t>
  </si>
  <si>
    <t>5110-000010102163</t>
  </si>
  <si>
    <t>5110-000010100630</t>
  </si>
  <si>
    <t>5110-000010102279</t>
  </si>
  <si>
    <t>5110-000010102152</t>
  </si>
  <si>
    <t>5110-000010102118</t>
  </si>
  <si>
    <t>5110-000010102104</t>
  </si>
  <si>
    <t>5110-000010101962</t>
  </si>
  <si>
    <t>5110-000010101894</t>
  </si>
  <si>
    <t>5110-000010101750</t>
  </si>
  <si>
    <t>5110-000010101725</t>
  </si>
  <si>
    <t>5110-000010101676</t>
  </si>
  <si>
    <t>5110-000010101575</t>
  </si>
  <si>
    <t>5110-000010101491</t>
  </si>
  <si>
    <t>5110-000010101384</t>
  </si>
  <si>
    <t>5110-000010101096</t>
  </si>
  <si>
    <t>5110-000010101058</t>
  </si>
  <si>
    <t>5110-000010101040</t>
  </si>
  <si>
    <t>5110-000010100935</t>
  </si>
  <si>
    <t>CONJUNTO PENINSULAR SECRETARIAL1.40X.60</t>
  </si>
  <si>
    <t>5110-000010100911</t>
  </si>
  <si>
    <t>5110-000010100853</t>
  </si>
  <si>
    <t>5110-000010100803</t>
  </si>
  <si>
    <t>5110-000010100786</t>
  </si>
  <si>
    <t>5110-000010102366</t>
  </si>
  <si>
    <t>5110-000010102259</t>
  </si>
  <si>
    <t>5110-000010102076</t>
  </si>
  <si>
    <t>5110-000010101970</t>
  </si>
  <si>
    <t>5110-000010101893</t>
  </si>
  <si>
    <t>5110-000010101855</t>
  </si>
  <si>
    <t>5110-000010101731</t>
  </si>
  <si>
    <t>5110-000010101722</t>
  </si>
  <si>
    <t>5110-000010100636</t>
  </si>
  <si>
    <t>MESA PLEGABLE  DE 2.44X76</t>
  </si>
  <si>
    <t>5110-000010102110</t>
  </si>
  <si>
    <t>5110-000010102059</t>
  </si>
  <si>
    <t>5110-000010101971</t>
  </si>
  <si>
    <t>5110-000010101887</t>
  </si>
  <si>
    <t>5110-000010101876</t>
  </si>
  <si>
    <t>5110-000010101758</t>
  </si>
  <si>
    <t>5110-000010101605</t>
  </si>
  <si>
    <t>5110-000010101556</t>
  </si>
  <si>
    <t>5110-000010101529</t>
  </si>
  <si>
    <t>5110-000010101393</t>
  </si>
  <si>
    <t>5110-000010101377</t>
  </si>
  <si>
    <t>5110-000010101366</t>
  </si>
  <si>
    <t>5110-000010101288</t>
  </si>
  <si>
    <t>5110-000010101181</t>
  </si>
  <si>
    <t>5110-000010101161</t>
  </si>
  <si>
    <t>5110-000010100975</t>
  </si>
  <si>
    <t>5110-000010100929</t>
  </si>
  <si>
    <t>5110-000010100858</t>
  </si>
  <si>
    <t>5110-000010100788</t>
  </si>
  <si>
    <t>5110-000010100780</t>
  </si>
  <si>
    <t>5110-000010102380</t>
  </si>
  <si>
    <t>5110-000010102309</t>
  </si>
  <si>
    <t>5110-000010102305</t>
  </si>
  <si>
    <t>5110-000010102137</t>
  </si>
  <si>
    <t>5110-000010102054</t>
  </si>
  <si>
    <t>5110-000010102021</t>
  </si>
  <si>
    <t>5110-000010101719</t>
  </si>
  <si>
    <t>5110-000010101695</t>
  </si>
  <si>
    <t>5110-000010101260</t>
  </si>
  <si>
    <t>5110-000010101385</t>
  </si>
  <si>
    <t>5110-000010100779</t>
  </si>
  <si>
    <t>5110-000010101374</t>
  </si>
  <si>
    <t>5110-000010101998</t>
  </si>
  <si>
    <t>5110-000010100809</t>
  </si>
  <si>
    <t>5110-000010100959</t>
  </si>
  <si>
    <t>5110-000010100980</t>
  </si>
  <si>
    <t>5110-000010101015</t>
  </si>
  <si>
    <t>5110-000010101394</t>
  </si>
  <si>
    <t>5110-000010102065</t>
  </si>
  <si>
    <t>5110-000010101318</t>
  </si>
  <si>
    <t>5110-000010100751</t>
  </si>
  <si>
    <t>5110-000010100855</t>
  </si>
  <si>
    <t>5110-000010101024</t>
  </si>
  <si>
    <t>5110-000010101078</t>
  </si>
  <si>
    <t>5110-000010101244</t>
  </si>
  <si>
    <t>5110-000010101443</t>
  </si>
  <si>
    <t>5110-000010101057</t>
  </si>
  <si>
    <t>5110-000010101178</t>
  </si>
  <si>
    <t>5110-000010101273</t>
  </si>
  <si>
    <t>5110-000010101386</t>
  </si>
  <si>
    <t>5110-000010101506</t>
  </si>
  <si>
    <t>5110-000010101518</t>
  </si>
  <si>
    <t>5110-000010101519</t>
  </si>
  <si>
    <t>5110-000010101553</t>
  </si>
  <si>
    <t>5110-000010101501</t>
  </si>
  <si>
    <t>5110-000010101904</t>
  </si>
  <si>
    <t>5110-000010101911</t>
  </si>
  <si>
    <t>5110-000010102025</t>
  </si>
  <si>
    <t>5110-000010102046</t>
  </si>
  <si>
    <t>5110-000010102081</t>
  </si>
  <si>
    <t>5110-000010101738</t>
  </si>
  <si>
    <t>5110-000010101745</t>
  </si>
  <si>
    <t>5110-000010102368</t>
  </si>
  <si>
    <t>5110-000010101726</t>
  </si>
  <si>
    <t>5110-000010101484</t>
  </si>
  <si>
    <t>5110-000010101300</t>
  </si>
  <si>
    <t>5110-000010101357</t>
  </si>
  <si>
    <t>5110-000010101365</t>
  </si>
  <si>
    <t>5110-000010101502</t>
  </si>
  <si>
    <t>5110-000010101505</t>
  </si>
  <si>
    <t>5110-000010101592</t>
  </si>
  <si>
    <t>5110-000010101598</t>
  </si>
  <si>
    <t>5110-000010101630</t>
  </si>
  <si>
    <t>5110-000010101690</t>
  </si>
  <si>
    <t>5110-000010100958</t>
  </si>
  <si>
    <t>5110-000010100867</t>
  </si>
  <si>
    <t>5110-000010100799</t>
  </si>
  <si>
    <t>5110-000010100994</t>
  </si>
  <si>
    <t>5110-000010101945</t>
  </si>
  <si>
    <t>5110-000010101993</t>
  </si>
  <si>
    <t>5110-000010102029</t>
  </si>
  <si>
    <t>5110-000010102034</t>
  </si>
  <si>
    <t>5110-000010102177</t>
  </si>
  <si>
    <t>5110-000010102260</t>
  </si>
  <si>
    <t>5110-000010102300</t>
  </si>
  <si>
    <t>5110-000010101005</t>
  </si>
  <si>
    <t>5110-000010101066</t>
  </si>
  <si>
    <t>5110-000010101068</t>
  </si>
  <si>
    <t>5110-000010101082</t>
  </si>
  <si>
    <t>5110-000010101090</t>
  </si>
  <si>
    <t>5110-000010102291</t>
  </si>
  <si>
    <t>5110-000010102345</t>
  </si>
  <si>
    <t>5110-000010102294</t>
  </si>
  <si>
    <t>5110-000010102112</t>
  </si>
  <si>
    <t>5110-000010102036</t>
  </si>
  <si>
    <t>5110-000010102111</t>
  </si>
  <si>
    <t>5110-000010101967</t>
  </si>
  <si>
    <t>5110-000010101925</t>
  </si>
  <si>
    <t>5110-000010101698</t>
  </si>
  <si>
    <t>5110-000010101583</t>
  </si>
  <si>
    <t>5110-000010101488</t>
  </si>
  <si>
    <t>5110-000010102135</t>
  </si>
  <si>
    <t>5110-000010101759</t>
  </si>
  <si>
    <t>5110-000010102384</t>
  </si>
  <si>
    <t>5110-000010102069</t>
  </si>
  <si>
    <t>5110-000010101753</t>
  </si>
  <si>
    <t>5110-000010101323</t>
  </si>
  <si>
    <t>5110-000010101304</t>
  </si>
  <si>
    <t>5110-000010101250</t>
  </si>
  <si>
    <t>5110-000010101169</t>
  </si>
  <si>
    <t>5110-000010100983</t>
  </si>
  <si>
    <t>5110-000010100976</t>
  </si>
  <si>
    <t>5110-000010102047</t>
  </si>
  <si>
    <t>5110-000010100823</t>
  </si>
  <si>
    <t>5110-000010100802</t>
  </si>
  <si>
    <t>5110-000010100793</t>
  </si>
  <si>
    <t>5110-000010100818</t>
  </si>
  <si>
    <t>5110-000010100850</t>
  </si>
  <si>
    <t>5110-000010100791</t>
  </si>
  <si>
    <t>5110-000010100748</t>
  </si>
  <si>
    <t>5110-000010100729</t>
  </si>
  <si>
    <t>5110-000010101914</t>
  </si>
  <si>
    <t>5110-000010101905</t>
  </si>
  <si>
    <t>5110-000010100342</t>
  </si>
  <si>
    <t>5110-000010100966</t>
  </si>
  <si>
    <t>5110-000010100857</t>
  </si>
  <si>
    <t>5110-000010100889</t>
  </si>
  <si>
    <t>5110-000010100915</t>
  </si>
  <si>
    <t>5110-000010101128</t>
  </si>
  <si>
    <t>5110-000010101760</t>
  </si>
  <si>
    <t>5110-000010101566</t>
  </si>
  <si>
    <t>5110-000010101432</t>
  </si>
  <si>
    <t>5110-000010101031</t>
  </si>
  <si>
    <t>5110-000010101595</t>
  </si>
  <si>
    <t>MESA DE JUNTAS PARA 14 O 16 USUARIOS 5.70X2.70X0.7</t>
  </si>
  <si>
    <t>5110-000010101119</t>
  </si>
  <si>
    <t>5110-000010101142</t>
  </si>
  <si>
    <t>5110-000010101985</t>
  </si>
  <si>
    <t>5110-000010101693</t>
  </si>
  <si>
    <t>5110-000010100627</t>
  </si>
  <si>
    <t>5110-000010101996</t>
  </si>
  <si>
    <t>5110-000010102038</t>
  </si>
  <si>
    <t>5110-000010102333</t>
  </si>
  <si>
    <t>5110-000010102374</t>
  </si>
  <si>
    <t>5110-000010101668</t>
  </si>
  <si>
    <t>ARCHIVERO 2 GAVETAS 70X47X49</t>
  </si>
  <si>
    <t>5110-000010102360</t>
  </si>
  <si>
    <t>5110-000010102298</t>
  </si>
  <si>
    <t>5110-000010101576</t>
  </si>
  <si>
    <t>5110-000010101270</t>
  </si>
  <si>
    <t>5110-000010101228</t>
  </si>
  <si>
    <t>5110-000010101060</t>
  </si>
  <si>
    <t>5110-000010100917</t>
  </si>
  <si>
    <t>5110-000010100804</t>
  </si>
  <si>
    <t>5110-000010100726</t>
  </si>
  <si>
    <t>5110-000010100739</t>
  </si>
  <si>
    <t>5110-000010100637</t>
  </si>
  <si>
    <t>5110-000010102258</t>
  </si>
  <si>
    <t>5110-000010102247</t>
  </si>
  <si>
    <t>5110-000010102183</t>
  </si>
  <si>
    <t>5110-000010102150</t>
  </si>
  <si>
    <t>5110-000010102108</t>
  </si>
  <si>
    <t>5110-000010102074</t>
  </si>
  <si>
    <t>5110-000010101983</t>
  </si>
  <si>
    <t>5110-000010101981</t>
  </si>
  <si>
    <t>5110-000010101867</t>
  </si>
  <si>
    <t>5110-000010102119</t>
  </si>
  <si>
    <t>5110-000010100991</t>
  </si>
  <si>
    <t>5110-000010101336</t>
  </si>
  <si>
    <t>5110-000010101341</t>
  </si>
  <si>
    <t>5110-000010101465</t>
  </si>
  <si>
    <t>5110-000010101643</t>
  </si>
  <si>
    <t>5110-000010101675</t>
  </si>
  <si>
    <t>5110-000010101716</t>
  </si>
  <si>
    <t>5110-000010101976</t>
  </si>
  <si>
    <t>5110-000010101126</t>
  </si>
  <si>
    <t>5110-000010101909</t>
  </si>
  <si>
    <t>5110-000010101072</t>
  </si>
  <si>
    <t>5110-000010100905</t>
  </si>
  <si>
    <t>5110-000010101017</t>
  </si>
  <si>
    <t>5110-000010101885</t>
  </si>
  <si>
    <t>5110-000010101706</t>
  </si>
  <si>
    <t>5110-000010100620</t>
  </si>
  <si>
    <t>5110-000010101646</t>
  </si>
  <si>
    <t>5110-000010101603</t>
  </si>
  <si>
    <t>5110-000010101599</t>
  </si>
  <si>
    <t>5110-000010100914</t>
  </si>
  <si>
    <t>5110-000010100910</t>
  </si>
  <si>
    <t>5110-000010101582</t>
  </si>
  <si>
    <t>5110-000010100865</t>
  </si>
  <si>
    <t>5110-000010100815</t>
  </si>
  <si>
    <t>5110-000010101568</t>
  </si>
  <si>
    <t>5110-000010101521</t>
  </si>
  <si>
    <t>5110-000010101512</t>
  </si>
  <si>
    <t>5110-000010101741</t>
  </si>
  <si>
    <t>5110-000010101871</t>
  </si>
  <si>
    <t>5110-000010102390</t>
  </si>
  <si>
    <t>5110-000010101397</t>
  </si>
  <si>
    <t>5110-000010101283</t>
  </si>
  <si>
    <t>5110-000010101145</t>
  </si>
  <si>
    <t>5110-000010101124</t>
  </si>
  <si>
    <t>5110-000010101878</t>
  </si>
  <si>
    <t>5110-000010101109</t>
  </si>
  <si>
    <t>5110-000010101045</t>
  </si>
  <si>
    <t>5110-000010101032</t>
  </si>
  <si>
    <t>5110-000010101008</t>
  </si>
  <si>
    <t>5110-000010100717</t>
  </si>
  <si>
    <t>5110-000010100777</t>
  </si>
  <si>
    <t>5110-000010100895</t>
  </si>
  <si>
    <t>5110-000010100942</t>
  </si>
  <si>
    <t>5110-000010102350</t>
  </si>
  <si>
    <t>5110-000010101087</t>
  </si>
  <si>
    <t>5110-000010101101</t>
  </si>
  <si>
    <t>5110-000010101012</t>
  </si>
  <si>
    <t>5110-000010101289</t>
  </si>
  <si>
    <t>5110-000010101410</t>
  </si>
  <si>
    <t>5110-000010101426</t>
  </si>
  <si>
    <t>5110-000010101457</t>
  </si>
  <si>
    <t>5110-000010101527</t>
  </si>
  <si>
    <t>5110-000010101581</t>
  </si>
  <si>
    <t>5110-000010101685</t>
  </si>
  <si>
    <t>CREDENZA CON DOS CAJONES/1 REPISA 1.20X0.46X0.67</t>
  </si>
  <si>
    <t>5110-000010101729</t>
  </si>
  <si>
    <t>5110-000010100973</t>
  </si>
  <si>
    <t>5110-000010101873</t>
  </si>
  <si>
    <t>5110-000010101928</t>
  </si>
  <si>
    <t>5110-000010102050</t>
  </si>
  <si>
    <t>5110-000010100887</t>
  </si>
  <si>
    <t>5110-000010102304</t>
  </si>
  <si>
    <t>5110-000010100854</t>
  </si>
  <si>
    <t>5110-000010100798</t>
  </si>
  <si>
    <t>5110-000010100781</t>
  </si>
  <si>
    <t>5110-000010100741</t>
  </si>
  <si>
    <t>5110-000010100733</t>
  </si>
  <si>
    <t>5110-000010101509</t>
  </si>
  <si>
    <t>5110-000010101370</t>
  </si>
  <si>
    <t>5110-000010101287</t>
  </si>
  <si>
    <t>5110-000010101248</t>
  </si>
  <si>
    <t>5110-000010101225</t>
  </si>
  <si>
    <t>5110-000010101567</t>
  </si>
  <si>
    <t>5110-000010102256</t>
  </si>
  <si>
    <t>5110-000010102044</t>
  </si>
  <si>
    <t>5110-000010101957</t>
  </si>
  <si>
    <t>5110-000010101159</t>
  </si>
  <si>
    <t>5110-000010101929</t>
  </si>
  <si>
    <t>5110-000010101571</t>
  </si>
  <si>
    <t>5110-000010101687</t>
  </si>
  <si>
    <t>5110-000010101152</t>
  </si>
  <si>
    <t>5110-000010102314</t>
  </si>
  <si>
    <t>5110-000010102268</t>
  </si>
  <si>
    <t>5110-000010102146</t>
  </si>
  <si>
    <t>5110-000010102140</t>
  </si>
  <si>
    <t>5110-000010102133</t>
  </si>
  <si>
    <t>5110-000010102055</t>
  </si>
  <si>
    <t>5110-000010102007</t>
  </si>
  <si>
    <t>5110-000010101915</t>
  </si>
  <si>
    <t>5110-000010101483</t>
  </si>
  <si>
    <t>5110-000010101470</t>
  </si>
  <si>
    <t>5110-000010101455</t>
  </si>
  <si>
    <t>5110-000010101448</t>
  </si>
  <si>
    <t>5110-000010101437</t>
  </si>
  <si>
    <t>5110-000010101419</t>
  </si>
  <si>
    <t>5110-000010102172</t>
  </si>
  <si>
    <t>MESA PARA BIBLIOTECA</t>
  </si>
  <si>
    <t>5110-000010102138</t>
  </si>
  <si>
    <t>5110-000010101399</t>
  </si>
  <si>
    <t>5110-000010101305</t>
  </si>
  <si>
    <t>5110-000010101223</t>
  </si>
  <si>
    <t>5110-000010102057</t>
  </si>
  <si>
    <t>5110-000010101921</t>
  </si>
  <si>
    <t>5110-000010101398</t>
  </si>
  <si>
    <t>5110-000010101396</t>
  </si>
  <si>
    <t>5110-000010101259</t>
  </si>
  <si>
    <t>5110-000010101175</t>
  </si>
  <si>
    <t>5110-000010101150</t>
  </si>
  <si>
    <t>5110-000010100792</t>
  </si>
  <si>
    <t>5110-000010101134</t>
  </si>
  <si>
    <t>5110-000010101088</t>
  </si>
  <si>
    <t>5110-000010101047</t>
  </si>
  <si>
    <t>5110-000010100825</t>
  </si>
  <si>
    <t>5110-000010101114</t>
  </si>
  <si>
    <t>5110-000010101042</t>
  </si>
  <si>
    <t>5110-000010100962</t>
  </si>
  <si>
    <t>5110-000010101165</t>
  </si>
  <si>
    <t>5110-000010101280</t>
  </si>
  <si>
    <t>5110-000010102335</t>
  </si>
  <si>
    <t>5110-000010100960</t>
  </si>
  <si>
    <t>5110-000010101022</t>
  </si>
  <si>
    <t>5110-000010101043</t>
  </si>
  <si>
    <t>5110-000010101048</t>
  </si>
  <si>
    <t>5110-000010101059</t>
  </si>
  <si>
    <t>5110-000010101156</t>
  </si>
  <si>
    <t>MESA CENTRAL</t>
  </si>
  <si>
    <t>5110-000010101494</t>
  </si>
  <si>
    <t>5110-000010101507</t>
  </si>
  <si>
    <t>5110-000010101892</t>
  </si>
  <si>
    <t>5110-000010101866</t>
  </si>
  <si>
    <t>5110-000010101954</t>
  </si>
  <si>
    <t>5110-000010101974</t>
  </si>
  <si>
    <t>5110-000010101158</t>
  </si>
  <si>
    <t>5110-000010100968</t>
  </si>
  <si>
    <t>5110-000010100839</t>
  </si>
  <si>
    <t>5110-000010102073</t>
  </si>
  <si>
    <t>5110-000010102180</t>
  </si>
  <si>
    <t>5110-000010102175</t>
  </si>
  <si>
    <t>5110-000010102190</t>
  </si>
  <si>
    <t>5110-000010102274</t>
  </si>
  <si>
    <t>5110-000010102332</t>
  </si>
  <si>
    <t>5110-000010102357</t>
  </si>
  <si>
    <t>5110-000010101540</t>
  </si>
  <si>
    <t>5110-000010101661</t>
  </si>
  <si>
    <t>5110-000010101682</t>
  </si>
  <si>
    <t>5110-000010101891</t>
  </si>
  <si>
    <t>5110-000010101933</t>
  </si>
  <si>
    <t>5110-000010102045</t>
  </si>
  <si>
    <t>5110-000010102000</t>
  </si>
  <si>
    <t>5110-000010102011</t>
  </si>
  <si>
    <t>5110-000010102067</t>
  </si>
  <si>
    <t>5110-000010102077</t>
  </si>
  <si>
    <t>5110-000010102117</t>
  </si>
  <si>
    <t>5110-000010102129</t>
  </si>
  <si>
    <t>5110-000010102160</t>
  </si>
  <si>
    <t>5110-000010102192</t>
  </si>
  <si>
    <t>5110-000010101264</t>
  </si>
  <si>
    <t>5110-000010101113</t>
  </si>
  <si>
    <t>5110-000010101884</t>
  </si>
  <si>
    <t>5110-000010101901</t>
  </si>
  <si>
    <t>5110-000010101994</t>
  </si>
  <si>
    <t>5110-000010102049</t>
  </si>
  <si>
    <t>5110-000010102144</t>
  </si>
  <si>
    <t>5110-000010102173</t>
  </si>
  <si>
    <t>ARCHIVERO METALICO VERTICAL 3 GAVETAS</t>
  </si>
  <si>
    <t>5110-000010102264</t>
  </si>
  <si>
    <t>5110-000010102271</t>
  </si>
  <si>
    <t>5110-000010101122</t>
  </si>
  <si>
    <t>5110-000010102358</t>
  </si>
  <si>
    <t>5110-000010102367</t>
  </si>
  <si>
    <t>5110-000010101139</t>
  </si>
  <si>
    <t>5110-000010101176</t>
  </si>
  <si>
    <t>5110-000010101204</t>
  </si>
  <si>
    <t>5110-000010100859</t>
  </si>
  <si>
    <t>5110-000010100827</t>
  </si>
  <si>
    <t>5110-000010101692</t>
  </si>
  <si>
    <t>5110-000010101610</t>
  </si>
  <si>
    <t>5110-000010101591</t>
  </si>
  <si>
    <t>5110-000010101560</t>
  </si>
  <si>
    <t>5110-000010101532</t>
  </si>
  <si>
    <t>5110-000010101508</t>
  </si>
  <si>
    <t>5110-000010100862</t>
  </si>
  <si>
    <t>5110-000010100765</t>
  </si>
  <si>
    <t>5110-000010100743</t>
  </si>
  <si>
    <t>5110-000010101498</t>
  </si>
  <si>
    <t>5110-000010101451</t>
  </si>
  <si>
    <t>5110-000010101237</t>
  </si>
  <si>
    <t>5110-000010101245</t>
  </si>
  <si>
    <t>5110-000010100648</t>
  </si>
  <si>
    <t>CONJUNTO SECRETARIAL DE 1.60X60 Y 1.20X45</t>
  </si>
  <si>
    <t>5110-000010100737</t>
  </si>
  <si>
    <t>5110-000010100984</t>
  </si>
  <si>
    <t>5110-000010101044</t>
  </si>
  <si>
    <t>5110-000010101050</t>
  </si>
  <si>
    <t>5110-000010101053</t>
  </si>
  <si>
    <t>5110-000010101226</t>
  </si>
  <si>
    <t>5110-000010101757</t>
  </si>
  <si>
    <t>5110-000010101742</t>
  </si>
  <si>
    <t>5110-000010100727</t>
  </si>
  <si>
    <t>5110-000010100761</t>
  </si>
  <si>
    <t>5110-000010101348</t>
  </si>
  <si>
    <t>5110-000010100766</t>
  </si>
  <si>
    <t>5110-000010100795</t>
  </si>
  <si>
    <t>5110-000010101221</t>
  </si>
  <si>
    <t>5110-000010100945</t>
  </si>
  <si>
    <t>5110-000010101001</t>
  </si>
  <si>
    <t>5110-000010101206</t>
  </si>
  <si>
    <t>5110-000010101196</t>
  </si>
  <si>
    <t>5110-000010101172</t>
  </si>
  <si>
    <t>5110-000010101239</t>
  </si>
  <si>
    <t>5110-000010101076</t>
  </si>
  <si>
    <t>5110-000010102251</t>
  </si>
  <si>
    <t>PORTA PERIODICO</t>
  </si>
  <si>
    <t>5110-000010102297</t>
  </si>
  <si>
    <t>5110-000010102186</t>
  </si>
  <si>
    <t>5110-000010102001</t>
  </si>
  <si>
    <t>5110-000010101944</t>
  </si>
  <si>
    <t>5110-000010101958</t>
  </si>
  <si>
    <t>5110-000010100947</t>
  </si>
  <si>
    <t>5110-000010101132</t>
  </si>
  <si>
    <t>5110-000010100897</t>
  </si>
  <si>
    <t>5110-000010101138</t>
  </si>
  <si>
    <t>5110-000010101327</t>
  </si>
  <si>
    <t>5110-000010101340</t>
  </si>
  <si>
    <t>5110-000010101382</t>
  </si>
  <si>
    <t>5110-000010101390</t>
  </si>
  <si>
    <t>5110-000010101425</t>
  </si>
  <si>
    <t>5110-000010101524</t>
  </si>
  <si>
    <t>5110-000010101589</t>
  </si>
  <si>
    <t>5110-000010101694</t>
  </si>
  <si>
    <t>MESA CIRCULAR PARA JUNTAS</t>
  </si>
  <si>
    <t>5110-000010101083</t>
  </si>
  <si>
    <t>5110-000010101917</t>
  </si>
  <si>
    <t>5110-000010102080</t>
  </si>
  <si>
    <t>5110-000010102103</t>
  </si>
  <si>
    <t>5110-000010102308</t>
  </si>
  <si>
    <t>5110-000010102306</t>
  </si>
  <si>
    <t>5110-000010102281</t>
  </si>
  <si>
    <t>5110-000010102130</t>
  </si>
  <si>
    <t>5110-000010102115</t>
  </si>
  <si>
    <t>5110-000010102018</t>
  </si>
  <si>
    <t>5110-000010100718</t>
  </si>
  <si>
    <t>5110-000010100772</t>
  </si>
  <si>
    <t>5110-000010101947</t>
  </si>
  <si>
    <t>5110-000010100800</t>
  </si>
  <si>
    <t>5110-000010100808</t>
  </si>
  <si>
    <t>5110-000010100928</t>
  </si>
  <si>
    <t>5110-000010101679</t>
  </si>
  <si>
    <t>5110-000010101670</t>
  </si>
  <si>
    <t>5110-000010101634</t>
  </si>
  <si>
    <t>5110-000010101533</t>
  </si>
  <si>
    <t>5110-000010101513</t>
  </si>
  <si>
    <t>5110-000010101486</t>
  </si>
  <si>
    <t>5110-000010101474</t>
  </si>
  <si>
    <t>5110-000010101404</t>
  </si>
  <si>
    <t>5110-000010101375</t>
  </si>
  <si>
    <t>5110-000010101277</t>
  </si>
  <si>
    <t>5110-000010101230</t>
  </si>
  <si>
    <t>5110-000010100937</t>
  </si>
  <si>
    <t>5110-000010100941</t>
  </si>
  <si>
    <t>5110-000010101168</t>
  </si>
  <si>
    <t>5110-000010101298</t>
  </si>
  <si>
    <t>5110-000010101328</t>
  </si>
  <si>
    <t>5110-000010101018</t>
  </si>
  <si>
    <t>5110-000010100940</t>
  </si>
  <si>
    <t>5110-000010101337</t>
  </si>
  <si>
    <t>5110-000010101344</t>
  </si>
  <si>
    <t>5110-000010101429</t>
  </si>
  <si>
    <t>5110-000010101464</t>
  </si>
  <si>
    <t>5110-000010101308</t>
  </si>
  <si>
    <t>5110-000010101367</t>
  </si>
  <si>
    <t>5110-000010101211</t>
  </si>
  <si>
    <t>5110-000010101123</t>
  </si>
  <si>
    <t>5110-000010101009</t>
  </si>
  <si>
    <t>5110-000010101353</t>
  </si>
  <si>
    <t>5110-000010101355</t>
  </si>
  <si>
    <t>5110-000010101422</t>
  </si>
  <si>
    <t>5110-000010101686</t>
  </si>
  <si>
    <t>5110-000010101291</t>
  </si>
  <si>
    <t>5110-000010101733</t>
  </si>
  <si>
    <t>5110-000010101938</t>
  </si>
  <si>
    <t>5110-000010101946</t>
  </si>
  <si>
    <t>5110-000010101961</t>
  </si>
  <si>
    <t>5110-000010102041</t>
  </si>
  <si>
    <t>5110-000010102042</t>
  </si>
  <si>
    <t>5110-000010102087</t>
  </si>
  <si>
    <t>5110-000010102116</t>
  </si>
  <si>
    <t>5110-000010102181</t>
  </si>
  <si>
    <t>5110-000010101292</t>
  </si>
  <si>
    <t>5110-000010100826</t>
  </si>
  <si>
    <t>5110-000010101312</t>
  </si>
  <si>
    <t>5110-000010101346</t>
  </si>
  <si>
    <t>5110-000010100752</t>
  </si>
  <si>
    <t>5110-000010102346</t>
  </si>
  <si>
    <t>5110-000010100746</t>
  </si>
  <si>
    <t>5110-000010102352</t>
  </si>
  <si>
    <t>5110-000010101926</t>
  </si>
  <si>
    <t>5110-000010100909</t>
  </si>
  <si>
    <t>5110-000010100898</t>
  </si>
  <si>
    <t>5110-000010100345</t>
  </si>
  <si>
    <t>SILLON GIRATORIO CON AJUSTE DE ALTURA 4 PATAS/ RUE</t>
  </si>
  <si>
    <t>5110-000010101352</t>
  </si>
  <si>
    <t>5110-000010101444</t>
  </si>
  <si>
    <t>5110-000010101458</t>
  </si>
  <si>
    <t>5110-000010101671</t>
  </si>
  <si>
    <t>5110-000010101861</t>
  </si>
  <si>
    <t>5110-000010101964</t>
  </si>
  <si>
    <t>5110-000010101269</t>
  </si>
  <si>
    <t>5110-000010102147</t>
  </si>
  <si>
    <t>5110-000010102139</t>
  </si>
  <si>
    <t>5110-000010101903</t>
  </si>
  <si>
    <t>5110-000010101406</t>
  </si>
  <si>
    <t>5110-000010101409</t>
  </si>
  <si>
    <t>5110-000010101421</t>
  </si>
  <si>
    <t>5110-000010101430</t>
  </si>
  <si>
    <t>5110-000010100747</t>
  </si>
  <si>
    <t>5110-000010101557</t>
  </si>
  <si>
    <t>5110-000010101573</t>
  </si>
  <si>
    <t>5110-000010101199</t>
  </si>
  <si>
    <t>5110-000010101677</t>
  </si>
  <si>
    <t>5110-000010101639</t>
  </si>
  <si>
    <t>5110-000010101514</t>
  </si>
  <si>
    <t>5110-000010101167</t>
  </si>
  <si>
    <t>5110-000010100635</t>
  </si>
  <si>
    <t>5110-000010101497</t>
  </si>
  <si>
    <t>5110-000010101879</t>
  </si>
  <si>
    <t>5110-000010100950</t>
  </si>
  <si>
    <t>5110-000010100894</t>
  </si>
  <si>
    <t>5110-000010100848</t>
  </si>
  <si>
    <t>5110-000010100770</t>
  </si>
  <si>
    <t>5110-000010100760</t>
  </si>
  <si>
    <t>5110-000010100629</t>
  </si>
  <si>
    <t>5110-000010100951</t>
  </si>
  <si>
    <t>5110-000010100840</t>
  </si>
  <si>
    <t>5110-000010102361</t>
  </si>
  <si>
    <t>5110-000010102191</t>
  </si>
  <si>
    <t>5110-000010101997</t>
  </si>
  <si>
    <t>5110-000010101212</t>
  </si>
  <si>
    <t>5110-000010101345</t>
  </si>
  <si>
    <t>5110-000010101669</t>
  </si>
  <si>
    <t>5110-000010102071</t>
  </si>
  <si>
    <t>5110-000010100758</t>
  </si>
  <si>
    <t>5110-000010102339</t>
  </si>
  <si>
    <t>5110-000010102321</t>
  </si>
  <si>
    <t>5110-000010101977</t>
  </si>
  <si>
    <t>5110-000010100740</t>
  </si>
  <si>
    <t>5110-000010100885</t>
  </si>
  <si>
    <t>5110-000010101872</t>
  </si>
  <si>
    <t>5110-000010100936</t>
  </si>
  <si>
    <t>5110-000010101115</t>
  </si>
  <si>
    <t>5110-000010102020</t>
  </si>
  <si>
    <t>5110-000010102185</t>
  </si>
  <si>
    <t>5110-000010101705</t>
  </si>
  <si>
    <t>5110-000010101407</t>
  </si>
  <si>
    <t>5110-000010101127</t>
  </si>
  <si>
    <t>5110-000010101233</t>
  </si>
  <si>
    <t>5110-000010101268</t>
  </si>
  <si>
    <t>5110-000010100863</t>
  </si>
  <si>
    <t>5110-000010101900</t>
  </si>
  <si>
    <t>5110-000010101752</t>
  </si>
  <si>
    <t>5110-000010101751</t>
  </si>
  <si>
    <t>5110-000010101727</t>
  </si>
  <si>
    <t>5110-000010101564</t>
  </si>
  <si>
    <t>5110-000010101405</t>
  </si>
  <si>
    <t>5110-000010101105</t>
  </si>
  <si>
    <t>5110-000010101099</t>
  </si>
  <si>
    <t>5110-000010101038</t>
  </si>
  <si>
    <t>5110-000010100864</t>
  </si>
  <si>
    <t>5110-000010101252</t>
  </si>
  <si>
    <t>5110-000010102336</t>
  </si>
  <si>
    <t>5110-000010100744</t>
  </si>
  <si>
    <t>5110-000010101125</t>
  </si>
  <si>
    <t>5110-000010101052</t>
  </si>
  <si>
    <t>5110-000010100783</t>
  </si>
  <si>
    <t>5110-000010101460</t>
  </si>
  <si>
    <t>5110-000010100722</t>
  </si>
  <si>
    <t>5110-000010100754</t>
  </si>
  <si>
    <t>5110-000010102377</t>
  </si>
  <si>
    <t>5110-000010101378</t>
  </si>
  <si>
    <t>5110-000010101640</t>
  </si>
  <si>
    <t>5110-000010100949</t>
  </si>
  <si>
    <t>5110-000010102302</t>
  </si>
  <si>
    <t>5110-000010102267</t>
  </si>
  <si>
    <t>5110-000010102043</t>
  </si>
  <si>
    <t>5110-000010102319</t>
  </si>
  <si>
    <t>5110-000010102278</t>
  </si>
  <si>
    <t>5110-000010102122</t>
  </si>
  <si>
    <t>5110-000010101154</t>
  </si>
  <si>
    <t>5110-000010100992</t>
  </si>
  <si>
    <t>5110-000010101924</t>
  </si>
  <si>
    <t>5110-000010100735</t>
  </si>
  <si>
    <t>5110-000010102005</t>
  </si>
  <si>
    <t>5110-000010102123</t>
  </si>
  <si>
    <t>5110-000010102156</t>
  </si>
  <si>
    <t>5110-000010100996</t>
  </si>
  <si>
    <t>5110-000010101246</t>
  </si>
  <si>
    <t>5110-000010102157</t>
  </si>
  <si>
    <t>5110-000010102107</t>
  </si>
  <si>
    <t>5110-000010101333</t>
  </si>
  <si>
    <t>5110-000010101401</t>
  </si>
  <si>
    <t>5110-000010101438</t>
  </si>
  <si>
    <t>5110-000010101463</t>
  </si>
  <si>
    <t>5110-000010101471</t>
  </si>
  <si>
    <t>5110-000010102182</t>
  </si>
  <si>
    <t>5110-000010102189</t>
  </si>
  <si>
    <t>5110-000010101415</t>
  </si>
  <si>
    <t>5110-000010101147</t>
  </si>
  <si>
    <t>5110-000010101160</t>
  </si>
  <si>
    <t>5110-000010102249</t>
  </si>
  <si>
    <t>5120-000010101845</t>
  </si>
  <si>
    <t>MESA DE JARDIN 90X90 CM</t>
  </si>
  <si>
    <t>5120-000010102200</t>
  </si>
  <si>
    <t>MESA</t>
  </si>
  <si>
    <t>5120-000010100477</t>
  </si>
  <si>
    <t>BUTACA ESCOLAR CON PORTA LIBROS DESMONTABLE</t>
  </si>
  <si>
    <t>5120-000010100476</t>
  </si>
  <si>
    <t>5120-000010100467</t>
  </si>
  <si>
    <t>5120-000010102202</t>
  </si>
  <si>
    <t>5120-000010100414</t>
  </si>
  <si>
    <t>5120-000010100446</t>
  </si>
  <si>
    <t>5120-000010100475</t>
  </si>
  <si>
    <t>5120-000010100486</t>
  </si>
  <si>
    <t>5120-000010100466</t>
  </si>
  <si>
    <t>5120-000010100427</t>
  </si>
  <si>
    <t>5120-000010100480</t>
  </si>
  <si>
    <t>5120-000010100428</t>
  </si>
  <si>
    <t>5120-000010100325</t>
  </si>
  <si>
    <t>5120-000010100364</t>
  </si>
  <si>
    <t>5120-000010100331</t>
  </si>
  <si>
    <t>5120-000010100318</t>
  </si>
  <si>
    <t>5120-000010100329</t>
  </si>
  <si>
    <t>5120-000010102207</t>
  </si>
  <si>
    <t>5120-000010100335</t>
  </si>
  <si>
    <t>5120-000010100490</t>
  </si>
  <si>
    <t>5120-000010100481</t>
  </si>
  <si>
    <t>5120-000010100398</t>
  </si>
  <si>
    <t>5120-000010100372</t>
  </si>
  <si>
    <t>5120-000010100395</t>
  </si>
  <si>
    <t>5120-000010100376</t>
  </si>
  <si>
    <t>MESA DE TRABAJO  DE 90 X 60 X 75</t>
  </si>
  <si>
    <t>5120-000010100327</t>
  </si>
  <si>
    <t>5120-000010100426</t>
  </si>
  <si>
    <t>5120-000010102205</t>
  </si>
  <si>
    <t>5120-000010100429</t>
  </si>
  <si>
    <t>5120-000010100394</t>
  </si>
  <si>
    <t>5120-000010100367</t>
  </si>
  <si>
    <t>5120-000010100412</t>
  </si>
  <si>
    <t>5120-000010100430</t>
  </si>
  <si>
    <t>5120-000010100436</t>
  </si>
  <si>
    <t>5120-000010100484</t>
  </si>
  <si>
    <t>5120-000010100369</t>
  </si>
  <si>
    <t>5120-000010100333</t>
  </si>
  <si>
    <t>5120-000010100396</t>
  </si>
  <si>
    <t>5120-000010100355</t>
  </si>
  <si>
    <t>5120-000010102206</t>
  </si>
  <si>
    <t>5120-000010100324</t>
  </si>
  <si>
    <t>5120-000010100472</t>
  </si>
  <si>
    <t>5120-000010100461</t>
  </si>
  <si>
    <t>5120-000010100460</t>
  </si>
  <si>
    <t>5120-000010100386</t>
  </si>
  <si>
    <t>MESA OPERATIVA USOS MULTIPLES 1.80X60x0.75 MTS</t>
  </si>
  <si>
    <t>5120-000010100385</t>
  </si>
  <si>
    <t>5120-000010100470</t>
  </si>
  <si>
    <t>5120-000010100451</t>
  </si>
  <si>
    <t>5120-000010100415</t>
  </si>
  <si>
    <t>5120-000010100361</t>
  </si>
  <si>
    <t>5120-000010100357</t>
  </si>
  <si>
    <t>5120-000010100450</t>
  </si>
  <si>
    <t>5120-000010100320</t>
  </si>
  <si>
    <t>5120-000010100332</t>
  </si>
  <si>
    <t>5120-000010102204</t>
  </si>
  <si>
    <t>5120-000010101846</t>
  </si>
  <si>
    <t>5120-000010100449</t>
  </si>
  <si>
    <t>5120-000010100400</t>
  </si>
  <si>
    <t>5120-000010100845</t>
  </si>
  <si>
    <t>PIZARRON POCELANIZADO 1.20 X2.40 MARCO DE LUJO</t>
  </si>
  <si>
    <t>5120-000010100448</t>
  </si>
  <si>
    <t>5120-000010100418</t>
  </si>
  <si>
    <t>5120-000010100319</t>
  </si>
  <si>
    <t>5120-000010100439</t>
  </si>
  <si>
    <t>5120-000010100391</t>
  </si>
  <si>
    <t>5120-000010100359</t>
  </si>
  <si>
    <t>5120-000010100358</t>
  </si>
  <si>
    <t>5120-000010100330</t>
  </si>
  <si>
    <t>5120-000010100438</t>
  </si>
  <si>
    <t>5120-000010100445</t>
  </si>
  <si>
    <t>5120-000010100443</t>
  </si>
  <si>
    <t>5120-000010100413</t>
  </si>
  <si>
    <t>5120-000010100317</t>
  </si>
  <si>
    <t>5120-000010100374</t>
  </si>
  <si>
    <t>5120-000010100453</t>
  </si>
  <si>
    <t>5120-000010100489</t>
  </si>
  <si>
    <t>5120-000010100346</t>
  </si>
  <si>
    <t>5120-000010100338</t>
  </si>
  <si>
    <t>MESA PLEGABLE DE 2.44X75</t>
  </si>
  <si>
    <t>5120-000010100390</t>
  </si>
  <si>
    <t>5120-000010100363</t>
  </si>
  <si>
    <t>5120-000010100422</t>
  </si>
  <si>
    <t>5120-000010100474</t>
  </si>
  <si>
    <t>5120-000010100383</t>
  </si>
  <si>
    <t>PINTARRON CON PORTA BORRADOR</t>
  </si>
  <si>
    <t>5120-000010102213</t>
  </si>
  <si>
    <t>5120-000010100485</t>
  </si>
  <si>
    <t>5120-000010100465</t>
  </si>
  <si>
    <t>5120-000010100406</t>
  </si>
  <si>
    <t>5120-000010100846</t>
  </si>
  <si>
    <t>5120-000010100457</t>
  </si>
  <si>
    <t>5120-000010100417</t>
  </si>
  <si>
    <t>5120-000010100392</t>
  </si>
  <si>
    <t>5120-000010100356</t>
  </si>
  <si>
    <t>5120-000010100379</t>
  </si>
  <si>
    <t>5120-000010100404</t>
  </si>
  <si>
    <t>5120-000010100326</t>
  </si>
  <si>
    <t>5120-000010100468</t>
  </si>
  <si>
    <t>5120-000010100473</t>
  </si>
  <si>
    <t>5120-000010100328</t>
  </si>
  <si>
    <t>5120-000010100321</t>
  </si>
  <si>
    <t>5120-000010100378</t>
  </si>
  <si>
    <t>5120-000010100350</t>
  </si>
  <si>
    <t>5120-000010100322</t>
  </si>
  <si>
    <t>5120-000010100393</t>
  </si>
  <si>
    <t>5120-000010100440</t>
  </si>
  <si>
    <t>5120-000010101847</t>
  </si>
  <si>
    <t>5120-000010100482</t>
  </si>
  <si>
    <t>5120-000010102208</t>
  </si>
  <si>
    <t>5120-000010100323</t>
  </si>
  <si>
    <t>5120-000010100411</t>
  </si>
  <si>
    <t>5120-000010100382</t>
  </si>
  <si>
    <t>5120-000010101848</t>
  </si>
  <si>
    <t>5120-000010102210</t>
  </si>
  <si>
    <t>5120-000010100437</t>
  </si>
  <si>
    <t>5120-000010102212</t>
  </si>
  <si>
    <t>5120-000010100377</t>
  </si>
  <si>
    <t>5120-000010100365</t>
  </si>
  <si>
    <t>5120-000010100462</t>
  </si>
  <si>
    <t>5120-000010100381</t>
  </si>
  <si>
    <t>5120-000010100397</t>
  </si>
  <si>
    <t>5120-000010100399</t>
  </si>
  <si>
    <t>5120-000010100491</t>
  </si>
  <si>
    <t>5120-000010100424</t>
  </si>
  <si>
    <t>5120-000010100316</t>
  </si>
  <si>
    <t>5120-000010100353</t>
  </si>
  <si>
    <t>5120-000010100370</t>
  </si>
  <si>
    <t>5120-000010100454</t>
  </si>
  <si>
    <t>5120-000010100339</t>
  </si>
  <si>
    <t>5120-000010100444</t>
  </si>
  <si>
    <t>5120-000010100387</t>
  </si>
  <si>
    <t>5120-000010100478</t>
  </si>
  <si>
    <t>5120-000010100458</t>
  </si>
  <si>
    <t>5120-000010100441</t>
  </si>
  <si>
    <t>5120-000010100389</t>
  </si>
  <si>
    <t>5120-000010100403</t>
  </si>
  <si>
    <t>5120-000010100371</t>
  </si>
  <si>
    <t>5120-000010100388</t>
  </si>
  <si>
    <t>5120-000010100360</t>
  </si>
  <si>
    <t>5120-000010100348</t>
  </si>
  <si>
    <t>5120-000010100469</t>
  </si>
  <si>
    <t>5120-000010100435</t>
  </si>
  <si>
    <t>5120-000010100402</t>
  </si>
  <si>
    <t>5120-000010100347</t>
  </si>
  <si>
    <t>5120-000010100408</t>
  </si>
  <si>
    <t>5120-000010100354</t>
  </si>
  <si>
    <t>5120-000010100456</t>
  </si>
  <si>
    <t>5120-000010100433</t>
  </si>
  <si>
    <t>5120-000010100488</t>
  </si>
  <si>
    <t>5120-000010100405</t>
  </si>
  <si>
    <t>5120-000010100373</t>
  </si>
  <si>
    <t>5120-000010100407</t>
  </si>
  <si>
    <t>5120-000010100380</t>
  </si>
  <si>
    <t>5120-000010100416</t>
  </si>
  <si>
    <t>5120-000010100425</t>
  </si>
  <si>
    <t>5120-000010102211</t>
  </si>
  <si>
    <t>5120-000010100431</t>
  </si>
  <si>
    <t>5120-000010100375</t>
  </si>
  <si>
    <t>5120-000010100340</t>
  </si>
  <si>
    <t>5120-000010102203</t>
  </si>
  <si>
    <t>5120-000010100434</t>
  </si>
  <si>
    <t>5120-000010102201</t>
  </si>
  <si>
    <t>5120-000010100384</t>
  </si>
  <si>
    <t>5120-000010100334</t>
  </si>
  <si>
    <t>5120-000010100401</t>
  </si>
  <si>
    <t>5120-000010100483</t>
  </si>
  <si>
    <t>5120-000010100487</t>
  </si>
  <si>
    <t>5120-000010100479</t>
  </si>
  <si>
    <t>5120-000010100421</t>
  </si>
  <si>
    <t>5120-000010100419</t>
  </si>
  <si>
    <t>5120-000010100336</t>
  </si>
  <si>
    <t>5120-000010100447</t>
  </si>
  <si>
    <t>5120-000010102209</t>
  </si>
  <si>
    <t>5120-000010100352</t>
  </si>
  <si>
    <t>5120-000010100362</t>
  </si>
  <si>
    <t>5120-000010100351</t>
  </si>
  <si>
    <t>5120-000010100337</t>
  </si>
  <si>
    <t>5120-000010100459</t>
  </si>
  <si>
    <t>5120-000010100471</t>
  </si>
  <si>
    <t>5120-000010100455</t>
  </si>
  <si>
    <t>5130-000070100001</t>
  </si>
  <si>
    <t>TAROLA DE  14"X6 1/2"</t>
  </si>
  <si>
    <t>5130-000070100002</t>
  </si>
  <si>
    <t>BOMBO 24X18 C/SOPORTE-ATRIL-BAQUETON-PLATILLOS 14"</t>
  </si>
  <si>
    <t>5130-000070100000</t>
  </si>
  <si>
    <t>SOUSAFON SIB LAQUEADO CON ESTUCHE</t>
  </si>
  <si>
    <t>5150-000010101774</t>
  </si>
  <si>
    <t>ESTACION DE TRABAJO (CPU)</t>
  </si>
  <si>
    <t>5150-000010101828</t>
  </si>
  <si>
    <t>COMPUTADORA ESCRITORIO 3 PRO</t>
  </si>
  <si>
    <t>5150-000010101808</t>
  </si>
  <si>
    <t>5150-000010101614</t>
  </si>
  <si>
    <t>COMPUTADORA PORTATIL</t>
  </si>
  <si>
    <t>5150-000010101799</t>
  </si>
  <si>
    <t>5150-000010101814</t>
  </si>
  <si>
    <t>5150-000010101766</t>
  </si>
  <si>
    <t>5150-000010101818</t>
  </si>
  <si>
    <t>5150-000010102228</t>
  </si>
  <si>
    <t>COMPUTADORA ESCRITORIO</t>
  </si>
  <si>
    <t>5150-000010102224</t>
  </si>
  <si>
    <t>5150-000010102223</t>
  </si>
  <si>
    <t>5150-000010102242</t>
  </si>
  <si>
    <t>5150-000010101782</t>
  </si>
  <si>
    <t>5150-000010102168</t>
  </si>
  <si>
    <t>COMPUTADORA PORTATIL 1 EDU</t>
  </si>
  <si>
    <t>5150-000010100499</t>
  </si>
  <si>
    <t>PROYECTOR 5000 LUM WXGA</t>
  </si>
  <si>
    <t>5150-000010102234</t>
  </si>
  <si>
    <t>5150-000010101802</t>
  </si>
  <si>
    <t>5150-000010101810</t>
  </si>
  <si>
    <t>5150-000010101803</t>
  </si>
  <si>
    <t>5150-000010101797</t>
  </si>
  <si>
    <t>5150-000010102236</t>
  </si>
  <si>
    <t>5150-000010100651</t>
  </si>
  <si>
    <t>PROYECTOR</t>
  </si>
  <si>
    <t>5150-000010101776</t>
  </si>
  <si>
    <t>5150-000010101623</t>
  </si>
  <si>
    <t>5150-000010101619</t>
  </si>
  <si>
    <t>5150-000010102231</t>
  </si>
  <si>
    <t>5150-000010102214</t>
  </si>
  <si>
    <t>5150-000010101779</t>
  </si>
  <si>
    <t>5150-000010101792</t>
  </si>
  <si>
    <t>5150-000010101798</t>
  </si>
  <si>
    <t>5150-000010101853</t>
  </si>
  <si>
    <t>5150-000010102232</t>
  </si>
  <si>
    <t>5150-000010102245</t>
  </si>
  <si>
    <t>5150-000010102246</t>
  </si>
  <si>
    <t>5150-000010101772</t>
  </si>
  <si>
    <t>5150-000010100502</t>
  </si>
  <si>
    <t>5150-000010101801</t>
  </si>
  <si>
    <t>5150-000010101624</t>
  </si>
  <si>
    <t>5150-000010100498</t>
  </si>
  <si>
    <t>5150-000010101785</t>
  </si>
  <si>
    <t>ESTACION DE TRABAJO</t>
  </si>
  <si>
    <t>5150-000010101793</t>
  </si>
  <si>
    <t>5150-000010101616</t>
  </si>
  <si>
    <t>5150-000010101768</t>
  </si>
  <si>
    <t>5150-000010101829</t>
  </si>
  <si>
    <t>5150-000010101821</t>
  </si>
  <si>
    <t>5150-000010101617</t>
  </si>
  <si>
    <t>5150-000010101764</t>
  </si>
  <si>
    <t>5150-000010101820</t>
  </si>
  <si>
    <t>5150-000010102230</t>
  </si>
  <si>
    <t>5150-000010101767</t>
  </si>
  <si>
    <t>5150-000010101784</t>
  </si>
  <si>
    <t>5150-000010101851</t>
  </si>
  <si>
    <t>5150-000010101859</t>
  </si>
  <si>
    <t>COMPUTADORA PORTATIL 2 PRO</t>
  </si>
  <si>
    <t>5150-000010101816</t>
  </si>
  <si>
    <t>5150-000010101773</t>
  </si>
  <si>
    <t>5150-000010101850</t>
  </si>
  <si>
    <t>5150-000010102233</t>
  </si>
  <si>
    <t>5150-000010100500</t>
  </si>
  <si>
    <t>5150-000010101620</t>
  </si>
  <si>
    <t>5150-000010101788</t>
  </si>
  <si>
    <t>5150-000010101790</t>
  </si>
  <si>
    <t>5150-000010101825</t>
  </si>
  <si>
    <t>5150-000010101763</t>
  </si>
  <si>
    <t>ACCESS POINT CISCO  802 11</t>
  </si>
  <si>
    <t>5150-000010101833</t>
  </si>
  <si>
    <t>COMPUTADORA PORTATIL 1 PRO</t>
  </si>
  <si>
    <t>5150-000010101822</t>
  </si>
  <si>
    <t>5150-000010101787</t>
  </si>
  <si>
    <t>5150-000010101780</t>
  </si>
  <si>
    <t>5150-000010101778</t>
  </si>
  <si>
    <t>5150-000010102217</t>
  </si>
  <si>
    <t>5150-000010101765</t>
  </si>
  <si>
    <t>5150-000010102225</t>
  </si>
  <si>
    <t>5150-000010102241</t>
  </si>
  <si>
    <t>5150-000010102238</t>
  </si>
  <si>
    <t>5150-000010101618</t>
  </si>
  <si>
    <t>5150-000010101796</t>
  </si>
  <si>
    <t>5150-000010101762</t>
  </si>
  <si>
    <t>5150-000010101813</t>
  </si>
  <si>
    <t>COMPUTADORA PORTATIL MAC</t>
  </si>
  <si>
    <t>5150-000010102218</t>
  </si>
  <si>
    <t>5150-000010101615</t>
  </si>
  <si>
    <t>5150-000010101783</t>
  </si>
  <si>
    <t>5150-000010102220</t>
  </si>
  <si>
    <t>5150-000010101824</t>
  </si>
  <si>
    <t>5150-000010101781</t>
  </si>
  <si>
    <t>5150-000010101836</t>
  </si>
  <si>
    <t>COMPUTADORA DE ESCRITORIO MAC</t>
  </si>
  <si>
    <t>5150-000010101854</t>
  </si>
  <si>
    <t>5150-000010101775</t>
  </si>
  <si>
    <t>5150-000010101791</t>
  </si>
  <si>
    <t>5150-000010101805</t>
  </si>
  <si>
    <t>5150-000010101789</t>
  </si>
  <si>
    <t>5150-000010101804</t>
  </si>
  <si>
    <t>5150-000010101811</t>
  </si>
  <si>
    <t>5150-000010101842</t>
  </si>
  <si>
    <t>ACCESS POINT</t>
  </si>
  <si>
    <t>5150-000010101786</t>
  </si>
  <si>
    <t>5150-000010101841</t>
  </si>
  <si>
    <t>5150-000010101849</t>
  </si>
  <si>
    <t>5150-000010101800</t>
  </si>
  <si>
    <t>5150-000010101807</t>
  </si>
  <si>
    <t>5150-000010101840</t>
  </si>
  <si>
    <t>5150-000010102215</t>
  </si>
  <si>
    <t>5150-000010102221</t>
  </si>
  <si>
    <t>5150-000010100501</t>
  </si>
  <si>
    <t>5150-000010101827</t>
  </si>
  <si>
    <t>5150-000010101835</t>
  </si>
  <si>
    <t>5150-000010102229</t>
  </si>
  <si>
    <t>5150-000010102240</t>
  </si>
  <si>
    <t>5150-000010101777</t>
  </si>
  <si>
    <t>5150-000010101621</t>
  </si>
  <si>
    <t>5150-000010101809</t>
  </si>
  <si>
    <t>5150-000010101830</t>
  </si>
  <si>
    <t>5150-000010101838</t>
  </si>
  <si>
    <t>5150-000010102216</t>
  </si>
  <si>
    <t>5150-000010101839</t>
  </si>
  <si>
    <t>5150-000010102237</t>
  </si>
  <si>
    <t>5150-000010101769</t>
  </si>
  <si>
    <t>5150-000010101771</t>
  </si>
  <si>
    <t>5150-000010101826</t>
  </si>
  <si>
    <t>5150-000010101844</t>
  </si>
  <si>
    <t>COMPUTADORA PORTATIL 13.3"</t>
  </si>
  <si>
    <t>5150-000010100503</t>
  </si>
  <si>
    <t>5150-000010102171</t>
  </si>
  <si>
    <t>THINKSTATION (CPU)</t>
  </si>
  <si>
    <t>5150-000010101622</t>
  </si>
  <si>
    <t>5150-000010101817</t>
  </si>
  <si>
    <t>5150-000010101806</t>
  </si>
  <si>
    <t>5150-000010101834</t>
  </si>
  <si>
    <t>5150-000010101858</t>
  </si>
  <si>
    <t>5150-000010102239</t>
  </si>
  <si>
    <t>5150-000010101795</t>
  </si>
  <si>
    <t>5150-000010102243</t>
  </si>
  <si>
    <t>5150-000010101857</t>
  </si>
  <si>
    <t>5150-000010101812</t>
  </si>
  <si>
    <t>5150-000010101843</t>
  </si>
  <si>
    <t>SWITCH</t>
  </si>
  <si>
    <t>5150-000010102170</t>
  </si>
  <si>
    <t>IMPRESORA LÁSER MONOCROMÁTICA</t>
  </si>
  <si>
    <t>5150-000010102222</t>
  </si>
  <si>
    <t>5150-000010101832</t>
  </si>
  <si>
    <t>5150-000010101831</t>
  </si>
  <si>
    <t>5150-000010102219</t>
  </si>
  <si>
    <t>5150-000010101794</t>
  </si>
  <si>
    <t>5150-000010101823</t>
  </si>
  <si>
    <t>5150-000010101852</t>
  </si>
  <si>
    <t>5150-000010102235</t>
  </si>
  <si>
    <t>5150-000010101819</t>
  </si>
  <si>
    <t>5150-000010102227</t>
  </si>
  <si>
    <t>5150-000010102244</t>
  </si>
  <si>
    <t>5150-000010102226</t>
  </si>
  <si>
    <t>5150-000010101815</t>
  </si>
  <si>
    <t>5150-000010102169</t>
  </si>
  <si>
    <t>5150-000010101770</t>
  </si>
  <si>
    <t>5150-000010101837</t>
  </si>
  <si>
    <t>5190-000010101189</t>
  </si>
  <si>
    <t>PIZARRON PORCELANIZADO DE 2.40X1.20 M</t>
  </si>
  <si>
    <t>5190-000010101708</t>
  </si>
  <si>
    <t>FRIGOBAR DE 4 PIES</t>
  </si>
  <si>
    <t>5190-000010101186</t>
  </si>
  <si>
    <t>5190-000010101188</t>
  </si>
  <si>
    <t>5190-000010101654</t>
  </si>
  <si>
    <t>PIZARRON PORCELANIZADO 2.40X1.20</t>
  </si>
  <si>
    <t>5190-000010101062</t>
  </si>
  <si>
    <t>PIZARRON BLANCO METALICO 1.20X2.40</t>
  </si>
  <si>
    <t>5190-000010101648</t>
  </si>
  <si>
    <t>5190-000010101657</t>
  </si>
  <si>
    <t>5190-000010101649</t>
  </si>
  <si>
    <t>5190-000010101193</t>
  </si>
  <si>
    <t>5190-000010101709</t>
  </si>
  <si>
    <t>PANTALLA LED 65"</t>
  </si>
  <si>
    <t>5190-000010101653</t>
  </si>
  <si>
    <t>5190-000010101656</t>
  </si>
  <si>
    <t>5190-000010101063</t>
  </si>
  <si>
    <t>5190-000010101655</t>
  </si>
  <si>
    <t>5190-000010101710</t>
  </si>
  <si>
    <t>5190-000010101192</t>
  </si>
  <si>
    <t>5190-000010102167</t>
  </si>
  <si>
    <t>PANTALLA LED 70 PULGADAS</t>
  </si>
  <si>
    <t>5190-000010102199</t>
  </si>
  <si>
    <t>MALLA SOMBRA</t>
  </si>
  <si>
    <t>5190-000010101652</t>
  </si>
  <si>
    <t>5190-000010101187</t>
  </si>
  <si>
    <t>5190-000010101191</t>
  </si>
  <si>
    <t>5190-000010101184</t>
  </si>
  <si>
    <t>5190-000010101185</t>
  </si>
  <si>
    <t>5190-000010101190</t>
  </si>
  <si>
    <t>5190-000010101651</t>
  </si>
  <si>
    <t>5190-000010101650</t>
  </si>
  <si>
    <t>5210-000030100770</t>
  </si>
  <si>
    <t>PROYECTOR 3700 LUM/7000 HRS</t>
  </si>
  <si>
    <t>5210-000030100829</t>
  </si>
  <si>
    <t>VIDEOPROYECTOR POWERLITE 935W</t>
  </si>
  <si>
    <t>5210-000030100769</t>
  </si>
  <si>
    <t>BOCINA ( BAFLE)</t>
  </si>
  <si>
    <t>5210-000030100468</t>
  </si>
  <si>
    <t>PROYECTOR 3800 LUMENES WXGA LAMPARA 7000 HORAS</t>
  </si>
  <si>
    <t>5210-000030100838</t>
  </si>
  <si>
    <t>TEATRO EN CASA 5.1 CANALES</t>
  </si>
  <si>
    <t>5210-000030100472</t>
  </si>
  <si>
    <t>5210-000030100460</t>
  </si>
  <si>
    <t>5210-000030100834</t>
  </si>
  <si>
    <t>BAFLE BOCINA 2500 WPMPO</t>
  </si>
  <si>
    <t>5210-000030100839</t>
  </si>
  <si>
    <t>MEZCLADORA DE 6 CANALES</t>
  </si>
  <si>
    <t>5210-000030100827</t>
  </si>
  <si>
    <t>5210-000030100465</t>
  </si>
  <si>
    <t>5210-000030100467</t>
  </si>
  <si>
    <t>5210-000030100775</t>
  </si>
  <si>
    <t>VIDEOPROYECTOR  XGA 4000 LUMENES</t>
  </si>
  <si>
    <t>5210-000030100459</t>
  </si>
  <si>
    <t>5210-000030100406</t>
  </si>
  <si>
    <t>BOCINAS/BAFLE AMPLIFICADO 2 VIAS DE POTENCIA</t>
  </si>
  <si>
    <t>5210-000030100731</t>
  </si>
  <si>
    <t>VIDEOPROYECTOR 4500 LUMENES</t>
  </si>
  <si>
    <t>5210-000030100473</t>
  </si>
  <si>
    <t>PROYECTOR 3800 LUMENES WXGA HDMI USB OPCION RJ45</t>
  </si>
  <si>
    <t>5210-000030100772</t>
  </si>
  <si>
    <t>5210-000030100771</t>
  </si>
  <si>
    <t>5210-000030100844</t>
  </si>
  <si>
    <t>MICROFONO</t>
  </si>
  <si>
    <t>5210-000030100837</t>
  </si>
  <si>
    <t>5210-000030100463</t>
  </si>
  <si>
    <t>5210-000030100835</t>
  </si>
  <si>
    <t>5210-000030100846</t>
  </si>
  <si>
    <t>5210-000030100833</t>
  </si>
  <si>
    <t>5210-000030100776</t>
  </si>
  <si>
    <t>5210-000030100773</t>
  </si>
  <si>
    <t>5210-000030100832</t>
  </si>
  <si>
    <t>5210-000030100828</t>
  </si>
  <si>
    <t>5210-000030100729</t>
  </si>
  <si>
    <t>5210-000030100471</t>
  </si>
  <si>
    <t>5210-000030100469</t>
  </si>
  <si>
    <t>5210-000030100845</t>
  </si>
  <si>
    <t>5210-000030100407</t>
  </si>
  <si>
    <t>5210-000030100730</t>
  </si>
  <si>
    <t>5210-000030100831</t>
  </si>
  <si>
    <t>5210-000030100830</t>
  </si>
  <si>
    <t>5210-000030100843</t>
  </si>
  <si>
    <t>5210-000030100462</t>
  </si>
  <si>
    <t>5210-000030100461</t>
  </si>
  <si>
    <t>5210-000030100470</t>
  </si>
  <si>
    <t>5210-000030100728</t>
  </si>
  <si>
    <t>5210-000030100464</t>
  </si>
  <si>
    <t>5210-000030100466</t>
  </si>
  <si>
    <t>5210-000030100836</t>
  </si>
  <si>
    <t>5230-000030100408</t>
  </si>
  <si>
    <t>CAMARA DIGITAL</t>
  </si>
  <si>
    <t>5230-000030100405</t>
  </si>
  <si>
    <t>5230-000030100841</t>
  </si>
  <si>
    <t>VIDEOCAMARA</t>
  </si>
  <si>
    <t>5230-000030100384</t>
  </si>
  <si>
    <t>CAMARA FOTOGRAFICA</t>
  </si>
  <si>
    <t>5230-000030100842</t>
  </si>
  <si>
    <t>EQUIPO DE VIDEOCONFERENCIA</t>
  </si>
  <si>
    <t>5290-000030100424</t>
  </si>
  <si>
    <t>5290-000030100391</t>
  </si>
  <si>
    <t>BUTACA PARA ZURDOS</t>
  </si>
  <si>
    <t>5290-000030100485</t>
  </si>
  <si>
    <t>5290-000030100628</t>
  </si>
  <si>
    <t>5290-000030100395</t>
  </si>
  <si>
    <t>5290-000030100378</t>
  </si>
  <si>
    <t>CORNETA REGLAMENTARIA S/BOQUILLA</t>
  </si>
  <si>
    <t>5290-000030100797</t>
  </si>
  <si>
    <t>5290-000030100411</t>
  </si>
  <si>
    <t>5290-000030100704</t>
  </si>
  <si>
    <t>5290-000030100706</t>
  </si>
  <si>
    <t>5290-000030100723</t>
  </si>
  <si>
    <t>5290-000030100735</t>
  </si>
  <si>
    <t>5290-000030100789</t>
  </si>
  <si>
    <t>5290-000030100440</t>
  </si>
  <si>
    <t>5290-000030100696</t>
  </si>
  <si>
    <t>5290-000030100499</t>
  </si>
  <si>
    <t>5290-000030100774</t>
  </si>
  <si>
    <t>ESTACION DE SOLDADO</t>
  </si>
  <si>
    <t>5290-000030100399</t>
  </si>
  <si>
    <t>5290-000030100548</t>
  </si>
  <si>
    <t>5290-000030100396</t>
  </si>
  <si>
    <t>5290-000030100631</t>
  </si>
  <si>
    <t>5290-000030100623</t>
  </si>
  <si>
    <t>5290-000030100572</t>
  </si>
  <si>
    <t>5290-000030100480</t>
  </si>
  <si>
    <t>5290-000030100429</t>
  </si>
  <si>
    <t>5290-000030100784</t>
  </si>
  <si>
    <t>5290-000030100748</t>
  </si>
  <si>
    <t>5290-000030100457</t>
  </si>
  <si>
    <t>5290-000030100431</t>
  </si>
  <si>
    <t>5290-000030100420</t>
  </si>
  <si>
    <t>5290-000030100521</t>
  </si>
  <si>
    <t>5290-000030100523</t>
  </si>
  <si>
    <t>5290-000030100382</t>
  </si>
  <si>
    <t>TAMBOR REGLAMENTARIO</t>
  </si>
  <si>
    <t>5290-000030100458</t>
  </si>
  <si>
    <t>5290-000030100550</t>
  </si>
  <si>
    <t>5290-000030100649</t>
  </si>
  <si>
    <t>5290-000030100541</t>
  </si>
  <si>
    <t>5290-000030100381</t>
  </si>
  <si>
    <t>5290-000030100663</t>
  </si>
  <si>
    <t>5290-000030100678</t>
  </si>
  <si>
    <t>5290-000030100684</t>
  </si>
  <si>
    <t>5290-000030100437</t>
  </si>
  <si>
    <t>5290-000030100587</t>
  </si>
  <si>
    <t>5290-000030100749</t>
  </si>
  <si>
    <t>5290-000030100489</t>
  </si>
  <si>
    <t>5290-000030100671</t>
  </si>
  <si>
    <t>5290-000030100697</t>
  </si>
  <si>
    <t>5290-000030100721</t>
  </si>
  <si>
    <t>5290-000030100802</t>
  </si>
  <si>
    <t>5290-000030100792</t>
  </si>
  <si>
    <t>5290-000030100737</t>
  </si>
  <si>
    <t>5290-000030100474</t>
  </si>
  <si>
    <t>5290-000030100450</t>
  </si>
  <si>
    <t>5290-000030100583</t>
  </si>
  <si>
    <t>5290-000030100658</t>
  </si>
  <si>
    <t>5290-000030100709</t>
  </si>
  <si>
    <t>5290-000030100820</t>
  </si>
  <si>
    <t>5290-000030100758</t>
  </si>
  <si>
    <t>5290-000030100714</t>
  </si>
  <si>
    <t>5290-000030100698</t>
  </si>
  <si>
    <t>5290-000030100575</t>
  </si>
  <si>
    <t>5290-000030100414</t>
  </si>
  <si>
    <t>5290-000030100447</t>
  </si>
  <si>
    <t>5290-000030100788</t>
  </si>
  <si>
    <t>5290-000030100756</t>
  </si>
  <si>
    <t>5290-000030100670</t>
  </si>
  <si>
    <t>5290-000030100549</t>
  </si>
  <si>
    <t>5290-000030100531</t>
  </si>
  <si>
    <t>5290-000030100529</t>
  </si>
  <si>
    <t>5290-000030100809</t>
  </si>
  <si>
    <t>5290-000030100796</t>
  </si>
  <si>
    <t>5290-000030100701</t>
  </si>
  <si>
    <t>5290-000030100679</t>
  </si>
  <si>
    <t>5290-000030100660</t>
  </si>
  <si>
    <t>5290-000030100625</t>
  </si>
  <si>
    <t>5290-000030100580</t>
  </si>
  <si>
    <t>5290-000030100552</t>
  </si>
  <si>
    <t>5290-000030100475</t>
  </si>
  <si>
    <t>5290-000030100401</t>
  </si>
  <si>
    <t>5290-000030100740</t>
  </si>
  <si>
    <t>5290-000030100645</t>
  </si>
  <si>
    <t>5290-000030100619</t>
  </si>
  <si>
    <t>5290-000030100522</t>
  </si>
  <si>
    <t>5290-000030100500</t>
  </si>
  <si>
    <t>5290-000030100498</t>
  </si>
  <si>
    <t>5290-000030100454</t>
  </si>
  <si>
    <t>5290-000030100605</t>
  </si>
  <si>
    <t>5290-000030100535</t>
  </si>
  <si>
    <t>5290-000030100449</t>
  </si>
  <si>
    <t>5290-000030100379</t>
  </si>
  <si>
    <t>5290-000030100599</t>
  </si>
  <si>
    <t>5290-000030100513</t>
  </si>
  <si>
    <t>5290-000030100444</t>
  </si>
  <si>
    <t>5290-000030100637</t>
  </si>
  <si>
    <t>5290-000030100423</t>
  </si>
  <si>
    <t>5290-000030100506</t>
  </si>
  <si>
    <t>5290-000030100585</t>
  </si>
  <si>
    <t>5290-000030100668</t>
  </si>
  <si>
    <t>5290-000030100707</t>
  </si>
  <si>
    <t>5290-000030100597</t>
  </si>
  <si>
    <t>5290-000030100725</t>
  </si>
  <si>
    <t>MICROCONTROLADOR C/JUEGO DE SENSORES-LAB MOD MICRO</t>
  </si>
  <si>
    <t>5290-000030100767</t>
  </si>
  <si>
    <t>5290-000030100785</t>
  </si>
  <si>
    <t>5290-000030100650</t>
  </si>
  <si>
    <t>5290-000030100715</t>
  </si>
  <si>
    <t>5290-000030100745</t>
  </si>
  <si>
    <t>5290-000030100780</t>
  </si>
  <si>
    <t>5290-000030100765</t>
  </si>
  <si>
    <t>5290-000030100722</t>
  </si>
  <si>
    <t>5290-000030100720</t>
  </si>
  <si>
    <t>5290-000030100702</t>
  </si>
  <si>
    <t>5290-000030100673</t>
  </si>
  <si>
    <t>5290-000030100606</t>
  </si>
  <si>
    <t>5290-000030100611</t>
  </si>
  <si>
    <t>5290-000030100738</t>
  </si>
  <si>
    <t>5290-000030100779</t>
  </si>
  <si>
    <t>5290-000030100815</t>
  </si>
  <si>
    <t>5290-000030100690</t>
  </si>
  <si>
    <t>5290-000030100819</t>
  </si>
  <si>
    <t>5290-000030100759</t>
  </si>
  <si>
    <t>5290-000030100710</t>
  </si>
  <si>
    <t>5290-000030100608</t>
  </si>
  <si>
    <t>5290-000030100593</t>
  </si>
  <si>
    <t>5290-000030100545</t>
  </si>
  <si>
    <t>5290-000030100534</t>
  </si>
  <si>
    <t>5290-000030100514</t>
  </si>
  <si>
    <t>5290-000030100439</t>
  </si>
  <si>
    <t>5290-000030100438</t>
  </si>
  <si>
    <t>5290-000030100589</t>
  </si>
  <si>
    <t>5290-000030100434</t>
  </si>
  <si>
    <t>5290-000030100588</t>
  </si>
  <si>
    <t>5290-000030100601</t>
  </si>
  <si>
    <t>5290-000030100716</t>
  </si>
  <si>
    <t>5290-000030100483</t>
  </si>
  <si>
    <t>5290-000030100377</t>
  </si>
  <si>
    <t>5290-000030100433</t>
  </si>
  <si>
    <t>5290-000030100482</t>
  </si>
  <si>
    <t>5290-000030100603</t>
  </si>
  <si>
    <t>5290-000030100733</t>
  </si>
  <si>
    <t>PIZARRON INTERACTIVO 82"</t>
  </si>
  <si>
    <t>5290-000030100661</t>
  </si>
  <si>
    <t>5290-000030100686</t>
  </si>
  <si>
    <t>5290-000030100456</t>
  </si>
  <si>
    <t>5290-000030100455</t>
  </si>
  <si>
    <t>5290-000030100435</t>
  </si>
  <si>
    <t>5290-000030100394</t>
  </si>
  <si>
    <t>5290-000030100386</t>
  </si>
  <si>
    <t>5290-000030100648</t>
  </si>
  <si>
    <t>5290-000030100683</t>
  </si>
  <si>
    <t>5290-000030100804</t>
  </si>
  <si>
    <t>5290-000030100726</t>
  </si>
  <si>
    <t>PLC COMPACTO AC/DC/RELES, ES INTEGRADAS</t>
  </si>
  <si>
    <t>5290-000030100744</t>
  </si>
  <si>
    <t>5290-000030100713</t>
  </si>
  <si>
    <t>5290-000030100569</t>
  </si>
  <si>
    <t>5290-000030100448</t>
  </si>
  <si>
    <t>5290-000030100739</t>
  </si>
  <si>
    <t>5290-000030100659</t>
  </si>
  <si>
    <t>5290-000030100644</t>
  </si>
  <si>
    <t>5290-000030100591</t>
  </si>
  <si>
    <t>5290-000030100413</t>
  </si>
  <si>
    <t>5290-000030100555</t>
  </si>
  <si>
    <t>5290-000030100392</t>
  </si>
  <si>
    <t>5290-000030100579</t>
  </si>
  <si>
    <t>5290-000030100627</t>
  </si>
  <si>
    <t>5290-000030100639</t>
  </si>
  <si>
    <t>5290-000030100703</t>
  </si>
  <si>
    <t>5290-000030100794</t>
  </si>
  <si>
    <t>5290-000030100477</t>
  </si>
  <si>
    <t>5290-000030100442</t>
  </si>
  <si>
    <t>5290-000030100385</t>
  </si>
  <si>
    <t>5290-000030100453</t>
  </si>
  <si>
    <t>5290-000030100814</t>
  </si>
  <si>
    <t>5290-000030100781</t>
  </si>
  <si>
    <t>5290-000030100629</t>
  </si>
  <si>
    <t>5290-000030100624</t>
  </si>
  <si>
    <t>5290-000030100592</t>
  </si>
  <si>
    <t>5290-000030100486</t>
  </si>
  <si>
    <t>5290-000030100427</t>
  </si>
  <si>
    <t>5290-000030100387</t>
  </si>
  <si>
    <t>5290-000030100421</t>
  </si>
  <si>
    <t>5290-000030100520</t>
  </si>
  <si>
    <t>5290-000030100563</t>
  </si>
  <si>
    <t>5290-000030100622</t>
  </si>
  <si>
    <t>5290-000030100674</t>
  </si>
  <si>
    <t>5290-000030100484</t>
  </si>
  <si>
    <t>5290-000030100747</t>
  </si>
  <si>
    <t>5290-000030100495</t>
  </si>
  <si>
    <t>5290-000030100507</t>
  </si>
  <si>
    <t>5290-000030100618</t>
  </si>
  <si>
    <t>5290-000030100823</t>
  </si>
  <si>
    <t>LABORATORIO MODULO  CONTROL PLC</t>
  </si>
  <si>
    <t>5290-000030100494</t>
  </si>
  <si>
    <t>5290-000030100693</t>
  </si>
  <si>
    <t>5290-000030100803</t>
  </si>
  <si>
    <t>5290-000030100519</t>
  </si>
  <si>
    <t>5290-000030100559</t>
  </si>
  <si>
    <t>5290-000030100632</t>
  </si>
  <si>
    <t>5290-000030100689</t>
  </si>
  <si>
    <t>5290-000030100808</t>
  </si>
  <si>
    <t>5290-000030100825</t>
  </si>
  <si>
    <t>5290-000030100699</t>
  </si>
  <si>
    <t>5290-000030100490</t>
  </si>
  <si>
    <t>5290-000030100478</t>
  </si>
  <si>
    <t>5290-000030100436</t>
  </si>
  <si>
    <t>5290-000030100810</t>
  </si>
  <si>
    <t>5290-000030100598</t>
  </si>
  <si>
    <t>5290-000030100595</t>
  </si>
  <si>
    <t>5290-000030100568</t>
  </si>
  <si>
    <t>5290-000030100567</t>
  </si>
  <si>
    <t>5290-000030100496</t>
  </si>
  <si>
    <t>5290-000030100428</t>
  </si>
  <si>
    <t>5290-000030100415</t>
  </si>
  <si>
    <t>5290-000030100811</t>
  </si>
  <si>
    <t>5290-000030100805</t>
  </si>
  <si>
    <t>5290-000030100786</t>
  </si>
  <si>
    <t>5290-000030100757</t>
  </si>
  <si>
    <t>5290-000030100754</t>
  </si>
  <si>
    <t>5290-000030100630</t>
  </si>
  <si>
    <t>5290-000030100526</t>
  </si>
  <si>
    <t>5290-000030100525</t>
  </si>
  <si>
    <t>5290-000030100441</t>
  </si>
  <si>
    <t>5290-000030100562</t>
  </si>
  <si>
    <t>5290-000030100544</t>
  </si>
  <si>
    <t>5290-000030100612</t>
  </si>
  <si>
    <t>5290-000030100806</t>
  </si>
  <si>
    <t>5290-000030100388</t>
  </si>
  <si>
    <t>5290-000030100452</t>
  </si>
  <si>
    <t>5290-000030100516</t>
  </si>
  <si>
    <t>5290-000030100582</t>
  </si>
  <si>
    <t>5290-000030100613</t>
  </si>
  <si>
    <t>5290-000030100685</t>
  </si>
  <si>
    <t>5290-000030100692</t>
  </si>
  <si>
    <t>5290-000030100675</t>
  </si>
  <si>
    <t>5290-000030100763</t>
  </si>
  <si>
    <t>5290-000030100798</t>
  </si>
  <si>
    <t>5290-000030100518</t>
  </si>
  <si>
    <t>5290-000030100536</t>
  </si>
  <si>
    <t>5290-000030100578</t>
  </si>
  <si>
    <t>5290-000030100596</t>
  </si>
  <si>
    <t>5290-000030100665</t>
  </si>
  <si>
    <t>5290-000030100528</t>
  </si>
  <si>
    <t>5290-000030100530</t>
  </si>
  <si>
    <t>5290-000030100616</t>
  </si>
  <si>
    <t>5290-000030100643</t>
  </si>
  <si>
    <t>5290-000030100677</t>
  </si>
  <si>
    <t>5290-000030100688</t>
  </si>
  <si>
    <t>5290-000030100655</t>
  </si>
  <si>
    <t>5290-000030100409</t>
  </si>
  <si>
    <t>5290-000030100418</t>
  </si>
  <si>
    <t>5290-000030100432</t>
  </si>
  <si>
    <t>5290-000030100768</t>
  </si>
  <si>
    <t>5290-000030100755</t>
  </si>
  <si>
    <t>5290-000030100732</t>
  </si>
  <si>
    <t>5290-000030100558</t>
  </si>
  <si>
    <t>5290-000030100501</t>
  </si>
  <si>
    <t>5290-000030100515</t>
  </si>
  <si>
    <t>5290-000030100800</t>
  </si>
  <si>
    <t>5290-000030100667</t>
  </si>
  <si>
    <t>5290-000030100566</t>
  </si>
  <si>
    <t>5290-000030100564</t>
  </si>
  <si>
    <t>5290-000030100610</t>
  </si>
  <si>
    <t>5290-000030100492</t>
  </si>
  <si>
    <t>5290-000030100488</t>
  </si>
  <si>
    <t>5290-000030100390</t>
  </si>
  <si>
    <t>5290-000030100557</t>
  </si>
  <si>
    <t>5290-000030100574</t>
  </si>
  <si>
    <t>5290-000030100708</t>
  </si>
  <si>
    <t>5290-000030100799</t>
  </si>
  <si>
    <t>5290-000030100614</t>
  </si>
  <si>
    <t>5290-000030100638</t>
  </si>
  <si>
    <t>5290-000030100682</t>
  </si>
  <si>
    <t>5290-000030100724</t>
  </si>
  <si>
    <t>PROG UNIVERSAL USB-LAB MOD PROG FPGA Y DISP ELECT</t>
  </si>
  <si>
    <t>5290-000030100727</t>
  </si>
  <si>
    <t>OSCILOSCOPIO DIGITAL 50MHZ</t>
  </si>
  <si>
    <t>5290-000030100734</t>
  </si>
  <si>
    <t>5290-000030100746</t>
  </si>
  <si>
    <t>5290-000030100793</t>
  </si>
  <si>
    <t>5290-000030100826</t>
  </si>
  <si>
    <t>5290-000030100700</t>
  </si>
  <si>
    <t>5290-000030100662</t>
  </si>
  <si>
    <t>5290-000030100657</t>
  </si>
  <si>
    <t>5290-000030100736</t>
  </si>
  <si>
    <t>5290-000030100561</t>
  </si>
  <si>
    <t>5290-000030100540</t>
  </si>
  <si>
    <t>5290-000030100410</t>
  </si>
  <si>
    <t>5290-000030100397</t>
  </si>
  <si>
    <t>5290-000030100532</t>
  </si>
  <si>
    <t>5290-000030100607</t>
  </si>
  <si>
    <t>5290-000030100641</t>
  </si>
  <si>
    <t>5290-000030100717</t>
  </si>
  <si>
    <t>5290-000030100750</t>
  </si>
  <si>
    <t>5290-000030100600</t>
  </si>
  <si>
    <t>5290-000030100546</t>
  </si>
  <si>
    <t>5290-000030100570</t>
  </si>
  <si>
    <t>5290-000030100511</t>
  </si>
  <si>
    <t>5290-000030100821</t>
  </si>
  <si>
    <t>5290-000030100417</t>
  </si>
  <si>
    <t>5290-000030100594</t>
  </si>
  <si>
    <t>5290-000030100762</t>
  </si>
  <si>
    <t>5290-000030100680</t>
  </si>
  <si>
    <t>5290-000030100640</t>
  </si>
  <si>
    <t>5290-000030100642</t>
  </si>
  <si>
    <t>5290-000030100743</t>
  </si>
  <si>
    <t>5290-000030100556</t>
  </si>
  <si>
    <t>5290-000030100539</t>
  </si>
  <si>
    <t>5290-000030100510</t>
  </si>
  <si>
    <t>5290-000030100426</t>
  </si>
  <si>
    <t>5290-000030100565</t>
  </si>
  <si>
    <t>5290-000030100497</t>
  </si>
  <si>
    <t>5290-000030100505</t>
  </si>
  <si>
    <t>5290-000030100652</t>
  </si>
  <si>
    <t>5290-000030100711</t>
  </si>
  <si>
    <t>5290-000030100801</t>
  </si>
  <si>
    <t>5290-000030100817</t>
  </si>
  <si>
    <t>5290-000030100742</t>
  </si>
  <si>
    <t>5290-000030100712</t>
  </si>
  <si>
    <t>5290-000030100672</t>
  </si>
  <si>
    <t>5290-000030100664</t>
  </si>
  <si>
    <t>5290-000030100695</t>
  </si>
  <si>
    <t>5290-000030100654</t>
  </si>
  <si>
    <t>5290-000030100651</t>
  </si>
  <si>
    <t>5290-000030100493</t>
  </si>
  <si>
    <t>5290-000030100430</t>
  </si>
  <si>
    <t>5290-000030100380</t>
  </si>
  <si>
    <t>5290-000030100376</t>
  </si>
  <si>
    <t>5290-000030100389</t>
  </si>
  <si>
    <t>5290-000030100813</t>
  </si>
  <si>
    <t>5290-000030100752</t>
  </si>
  <si>
    <t>5290-000030100402</t>
  </si>
  <si>
    <t>5290-000030100718</t>
  </si>
  <si>
    <t>5290-000030100560</t>
  </si>
  <si>
    <t>5290-000030100503</t>
  </si>
  <si>
    <t>5290-000030100481</t>
  </si>
  <si>
    <t>5290-000030100425</t>
  </si>
  <si>
    <t>5290-000030100446</t>
  </si>
  <si>
    <t>5290-000030100542</t>
  </si>
  <si>
    <t>5290-000030100451</t>
  </si>
  <si>
    <t>5290-000030100491</t>
  </si>
  <si>
    <t>5290-000030100538</t>
  </si>
  <si>
    <t>5290-000030100573</t>
  </si>
  <si>
    <t>5290-000030100840</t>
  </si>
  <si>
    <t>LABORATORIO  DE ELECTRONICA</t>
  </si>
  <si>
    <t>5290-000030100617</t>
  </si>
  <si>
    <t>5290-000030100476</t>
  </si>
  <si>
    <t>5290-000030100687</t>
  </si>
  <si>
    <t>5290-000030100790</t>
  </si>
  <si>
    <t>5290-000030100782</t>
  </si>
  <si>
    <t>5290-000030100719</t>
  </si>
  <si>
    <t>5290-000030100543</t>
  </si>
  <si>
    <t>5290-000030100509</t>
  </si>
  <si>
    <t>5290-000030100445</t>
  </si>
  <si>
    <t>5290-000030100398</t>
  </si>
  <si>
    <t>5290-000030100691</t>
  </si>
  <si>
    <t>5290-000030100412</t>
  </si>
  <si>
    <t>5290-000030100517</t>
  </si>
  <si>
    <t>5290-000030100751</t>
  </si>
  <si>
    <t>5290-000030100635</t>
  </si>
  <si>
    <t>5290-000030100783</t>
  </si>
  <si>
    <t>5290-000030100626</t>
  </si>
  <si>
    <t>5290-000030100590</t>
  </si>
  <si>
    <t>5290-000030100537</t>
  </si>
  <si>
    <t>5290-000030100508</t>
  </si>
  <si>
    <t>5290-000030100487</t>
  </si>
  <si>
    <t>5290-000030100403</t>
  </si>
  <si>
    <t>5290-000030100393</t>
  </si>
  <si>
    <t>5290-000030100504</t>
  </si>
  <si>
    <t>5290-000030100602</t>
  </si>
  <si>
    <t>5290-000030100609</t>
  </si>
  <si>
    <t>5290-000030100634</t>
  </si>
  <si>
    <t>5290-000030100741</t>
  </si>
  <si>
    <t>5290-000030100764</t>
  </si>
  <si>
    <t>5290-000030100766</t>
  </si>
  <si>
    <t>5290-000030100533</t>
  </si>
  <si>
    <t>5290-000030100586</t>
  </si>
  <si>
    <t>5290-000030100604</t>
  </si>
  <si>
    <t>5290-000030100621</t>
  </si>
  <si>
    <t>5290-000030100791</t>
  </si>
  <si>
    <t>5290-000030100753</t>
  </si>
  <si>
    <t>5290-000030100818</t>
  </si>
  <si>
    <t>5290-000030100676</t>
  </si>
  <si>
    <t>5290-000030100824</t>
  </si>
  <si>
    <t>5290-000030100669</t>
  </si>
  <si>
    <t>5290-000030100761</t>
  </si>
  <si>
    <t>5290-000030100653</t>
  </si>
  <si>
    <t>5290-000030100620</t>
  </si>
  <si>
    <t>5290-000030100584</t>
  </si>
  <si>
    <t>5290-000030100577</t>
  </si>
  <si>
    <t>5290-000030100527</t>
  </si>
  <si>
    <t>5290-000030100705</t>
  </si>
  <si>
    <t>5290-000030100694</t>
  </si>
  <si>
    <t>5290-000030100554</t>
  </si>
  <si>
    <t>5290-000030100502</t>
  </si>
  <si>
    <t>5290-000030100400</t>
  </si>
  <si>
    <t>5290-000030100571</t>
  </si>
  <si>
    <t>5290-000030100615</t>
  </si>
  <si>
    <t>5290-000030100647</t>
  </si>
  <si>
    <t>5290-000030100778</t>
  </si>
  <si>
    <t>5290-000030100636</t>
  </si>
  <si>
    <t>5290-000030100581</t>
  </si>
  <si>
    <t>5290-000030100479</t>
  </si>
  <si>
    <t>5290-000030100383</t>
  </si>
  <si>
    <t>5290-000030100443</t>
  </si>
  <si>
    <t>5290-000030100512</t>
  </si>
  <si>
    <t>5290-000030100576</t>
  </si>
  <si>
    <t>5290-000030100760</t>
  </si>
  <si>
    <t>5290-000030100787</t>
  </si>
  <si>
    <t>5290-000030100816</t>
  </si>
  <si>
    <t>5290-000030100404</t>
  </si>
  <si>
    <t>5290-000030100416</t>
  </si>
  <si>
    <t>5290-000030100807</t>
  </si>
  <si>
    <t>5290-000030100795</t>
  </si>
  <si>
    <t>5290-000030100681</t>
  </si>
  <si>
    <t>5290-000030100524</t>
  </si>
  <si>
    <t>5290-000030100419</t>
  </si>
  <si>
    <t>5290-000030100553</t>
  </si>
  <si>
    <t>5290-000030100656</t>
  </si>
  <si>
    <t>5290-000030100666</t>
  </si>
  <si>
    <t>5290-000030100777</t>
  </si>
  <si>
    <t>5290-000030100812</t>
  </si>
  <si>
    <t>5290-000030100646</t>
  </si>
  <si>
    <t>5290-000030100547</t>
  </si>
  <si>
    <t>5290-000030100422</t>
  </si>
  <si>
    <t>5290-000030100633</t>
  </si>
  <si>
    <t>5290-000030100551</t>
  </si>
  <si>
    <t>5290-000030100822</t>
  </si>
  <si>
    <t>5310-000050100034</t>
  </si>
  <si>
    <t>BRAZO ROBOTICO EQUIPADO CON CONTROLADOR</t>
  </si>
  <si>
    <t>5310-000050100035</t>
  </si>
  <si>
    <t>BANDA TRANSPORTADORA</t>
  </si>
  <si>
    <t>5410-000020100004</t>
  </si>
  <si>
    <t>NISSAN VAN (12-15 PASAJEROS) T/M</t>
  </si>
  <si>
    <t>5410-000020100002</t>
  </si>
  <si>
    <t>VOLKSWAGEN VENTO STYLE TDI</t>
  </si>
  <si>
    <t>5410-000020100003</t>
  </si>
  <si>
    <t>5610-000040100377</t>
  </si>
  <si>
    <t>INVERNADERO HIDROPONICO TIPO VENTILA 30 X 42 M</t>
  </si>
  <si>
    <t>5620-000040100038</t>
  </si>
  <si>
    <t>PAQUETE DE TEODOLITO ELECTRONICO GEO-ECO ET-05 5"</t>
  </si>
  <si>
    <t>5620-000040100037</t>
  </si>
  <si>
    <t>GPS</t>
  </si>
  <si>
    <t>5620-000040100036</t>
  </si>
  <si>
    <t>5620-000040100376</t>
  </si>
  <si>
    <t>MAQUINA DE CORTE Y GRABADO LASER</t>
  </si>
  <si>
    <t>5650-000040100077</t>
  </si>
  <si>
    <t>ROUTER CISCO LISNKSYS E4200</t>
  </si>
  <si>
    <t>5650-000040100078</t>
  </si>
  <si>
    <t>5650-000040100079</t>
  </si>
  <si>
    <t>5650-000040100080</t>
  </si>
  <si>
    <t>5650-000040100358</t>
  </si>
  <si>
    <t>PROGRAMADOR UNIVERSAL</t>
  </si>
  <si>
    <t>5660-000040100076</t>
  </si>
  <si>
    <t>NO BREAK</t>
  </si>
  <si>
    <t>5660-000040100373</t>
  </si>
  <si>
    <t>GENERADOR DE FUNCIONES 50 MHZ 14 BITS</t>
  </si>
  <si>
    <t>5660-000040100402</t>
  </si>
  <si>
    <t>UPS 750 VA</t>
  </si>
  <si>
    <t>5660-000040100060</t>
  </si>
  <si>
    <t>5660-000040100061</t>
  </si>
  <si>
    <t>5660-000040100368</t>
  </si>
  <si>
    <t>OSCILOSCOPIO 4 CANALES ANALOGICOS</t>
  </si>
  <si>
    <t>5660-000040100391</t>
  </si>
  <si>
    <t>5660-000040100054</t>
  </si>
  <si>
    <t>5660-000040100384</t>
  </si>
  <si>
    <t>5660-000040100417</t>
  </si>
  <si>
    <t>UPS 900 VA</t>
  </si>
  <si>
    <t>5660-000040100071</t>
  </si>
  <si>
    <t>5660-000040100074</t>
  </si>
  <si>
    <t>5660-000040100397</t>
  </si>
  <si>
    <t>5660-000040100063</t>
  </si>
  <si>
    <t>5660-000040100331</t>
  </si>
  <si>
    <t>OSCILOSCOPIO DIGITAL 40MHZ,500MSA/S, 2CH</t>
  </si>
  <si>
    <t>5660-000040100392</t>
  </si>
  <si>
    <t>5660-000040100064</t>
  </si>
  <si>
    <t>5660-000040100337</t>
  </si>
  <si>
    <t>MULTIMETRO CON PAQUETE ELECTRONICO</t>
  </si>
  <si>
    <t>5660-000040100432</t>
  </si>
  <si>
    <t>MODULO SWITCH COMPACTO</t>
  </si>
  <si>
    <t>5660-000040100410</t>
  </si>
  <si>
    <t>5660-000040100379</t>
  </si>
  <si>
    <t>5660-000040100056</t>
  </si>
  <si>
    <t>5660-000040100058</t>
  </si>
  <si>
    <t>5660-000040100065</t>
  </si>
  <si>
    <t>5660-000040100068</t>
  </si>
  <si>
    <t>5660-000040100365</t>
  </si>
  <si>
    <t>ESTRUCTURA-BANCO DE MONTAJE 40X40MM</t>
  </si>
  <si>
    <t>5660-000040100383</t>
  </si>
  <si>
    <t>5660-000040100433</t>
  </si>
  <si>
    <t>5660-000040100072</t>
  </si>
  <si>
    <t>5660-000040100042</t>
  </si>
  <si>
    <t>5660-000040100396</t>
  </si>
  <si>
    <t>5660-000040100387</t>
  </si>
  <si>
    <t>5660-000040100055</t>
  </si>
  <si>
    <t>5660-000040100369</t>
  </si>
  <si>
    <t>5660-000040100039</t>
  </si>
  <si>
    <t>5660-000040100040</t>
  </si>
  <si>
    <t>5660-000040100067</t>
  </si>
  <si>
    <t>5660-000040100398</t>
  </si>
  <si>
    <t>5660-000040100382</t>
  </si>
  <si>
    <t>5660-000040100069</t>
  </si>
  <si>
    <t>5660-000040100059</t>
  </si>
  <si>
    <t>5660-000040100051</t>
  </si>
  <si>
    <t>5660-000040100389</t>
  </si>
  <si>
    <t>5660-000040100359</t>
  </si>
  <si>
    <t>FUENTE DE PODER DC LINEAL PROGRAMABLE</t>
  </si>
  <si>
    <t>5660-000040100370</t>
  </si>
  <si>
    <t>GENERADOR DE FUNCIONES 100 MHZ 14 BITS</t>
  </si>
  <si>
    <t>5660-000040100053</t>
  </si>
  <si>
    <t>5660-000040100390</t>
  </si>
  <si>
    <t>5660-000040100372</t>
  </si>
  <si>
    <t>5660-000040100062</t>
  </si>
  <si>
    <t>5660-000040100075</t>
  </si>
  <si>
    <t>5660-000040100052</t>
  </si>
  <si>
    <t>5660-000040100412</t>
  </si>
  <si>
    <t>5660-000040100070</t>
  </si>
  <si>
    <t>5660-000040100048</t>
  </si>
  <si>
    <t>5660-000040100393</t>
  </si>
  <si>
    <t>5660-000040100378</t>
  </si>
  <si>
    <t>5660-000040100405</t>
  </si>
  <si>
    <t>5660-000040100415</t>
  </si>
  <si>
    <t>5660-000040100407</t>
  </si>
  <si>
    <t>5660-000040100374</t>
  </si>
  <si>
    <t>FUENTE DE PODER PROGRAMABLE</t>
  </si>
  <si>
    <t>5660-000040100332</t>
  </si>
  <si>
    <t>5660-000040100371</t>
  </si>
  <si>
    <t>5660-000040100057</t>
  </si>
  <si>
    <t>5660-000040100335</t>
  </si>
  <si>
    <t>5660-000040100400</t>
  </si>
  <si>
    <t>5660-000040100333</t>
  </si>
  <si>
    <t>5660-000040100386</t>
  </si>
  <si>
    <t>5660-000040100338</t>
  </si>
  <si>
    <t>5660-000040100049</t>
  </si>
  <si>
    <t>5660-000040100050</t>
  </si>
  <si>
    <t>5660-000040100375</t>
  </si>
  <si>
    <t>5660-000040100381</t>
  </si>
  <si>
    <t>5660-000040100339</t>
  </si>
  <si>
    <t>GENERADOR ELECTRICO DE FUNCIONES CON CONTADOR</t>
  </si>
  <si>
    <t>5660-000040100073</t>
  </si>
  <si>
    <t>5660-000040100404</t>
  </si>
  <si>
    <t>5660-000040100336</t>
  </si>
  <si>
    <t>5660-000040100411</t>
  </si>
  <si>
    <t>5660-000040100395</t>
  </si>
  <si>
    <t>5660-000040100046</t>
  </si>
  <si>
    <t>5660-000040100416</t>
  </si>
  <si>
    <t>5660-000040100334</t>
  </si>
  <si>
    <t>5660-000040100406</t>
  </si>
  <si>
    <t>5660-000040100413</t>
  </si>
  <si>
    <t>5660-000040100434</t>
  </si>
  <si>
    <t>5660-000040100414</t>
  </si>
  <si>
    <t>5660-000040100388</t>
  </si>
  <si>
    <t>5660-000040100380</t>
  </si>
  <si>
    <t>5660-000040100401</t>
  </si>
  <si>
    <t>5660-000040100394</t>
  </si>
  <si>
    <t>5660-000040100041</t>
  </si>
  <si>
    <t>5660-000040100047</t>
  </si>
  <si>
    <t>5660-000040100408</t>
  </si>
  <si>
    <t>5660-000040100399</t>
  </si>
  <si>
    <t>5660-000040100403</t>
  </si>
  <si>
    <t>5660-000040100066</t>
  </si>
  <si>
    <t>5660-000040100385</t>
  </si>
  <si>
    <t>5660-000040100045</t>
  </si>
  <si>
    <t>5660-000040100044</t>
  </si>
  <si>
    <t>5660-000040100043</t>
  </si>
  <si>
    <t>5660-000040100409</t>
  </si>
  <si>
    <t>5660-000040100360</t>
  </si>
  <si>
    <t>5670-000040100362</t>
  </si>
  <si>
    <t>MAQUINA SOLDADORA DE MICROALAMBRE</t>
  </si>
  <si>
    <t>5670-000040100431</t>
  </si>
  <si>
    <t>BOMBA SUMERGIBLE</t>
  </si>
  <si>
    <t>5670-000040100363</t>
  </si>
  <si>
    <t>TRONZADORA/ CORTADORA DE METALES DE 14" PROFESIONA</t>
  </si>
  <si>
    <t>5670-000040100364</t>
  </si>
  <si>
    <t>ESMERIL DE BANCO</t>
  </si>
  <si>
    <t>5690-000040100325</t>
  </si>
  <si>
    <t>CRONOMETRO</t>
  </si>
  <si>
    <t>5690-000040100081</t>
  </si>
  <si>
    <t>5690-000040100357</t>
  </si>
  <si>
    <t>CONTENEDOR DE BASURA 49X25X80</t>
  </si>
  <si>
    <t>5690-000040100355</t>
  </si>
  <si>
    <t>5690-000040100318</t>
  </si>
  <si>
    <t>5690-000040100430</t>
  </si>
  <si>
    <t>BRAZO ROBOTICO</t>
  </si>
  <si>
    <t>5690-000040100353</t>
  </si>
  <si>
    <t>5690-000040100348</t>
  </si>
  <si>
    <t>5690-000040100319</t>
  </si>
  <si>
    <t>5690-000040100320</t>
  </si>
  <si>
    <t>5690-000040100312</t>
  </si>
  <si>
    <t>ESTACION TOTAL</t>
  </si>
  <si>
    <t>5690-000040100324</t>
  </si>
  <si>
    <t>5690-000040100343</t>
  </si>
  <si>
    <t>ROBOT HUMANOIDE</t>
  </si>
  <si>
    <t>5690-000040100316</t>
  </si>
  <si>
    <t>5690-000040100314</t>
  </si>
  <si>
    <t>5690-000040100330</t>
  </si>
  <si>
    <t>5690-000040100315</t>
  </si>
  <si>
    <t>COMPRESORA 1 HP</t>
  </si>
  <si>
    <t>5690-000040100351</t>
  </si>
  <si>
    <t>5690-000040100350</t>
  </si>
  <si>
    <t>5690-000040100361</t>
  </si>
  <si>
    <t>ROBOT DE 6 GRADOS</t>
  </si>
  <si>
    <t>5690-000040100366</t>
  </si>
  <si>
    <t>DRON CUADCOPTERO</t>
  </si>
  <si>
    <t>5690-000040100345</t>
  </si>
  <si>
    <t>5690-000040100349</t>
  </si>
  <si>
    <t>5690-000040100326</t>
  </si>
  <si>
    <t>5690-000040100342</t>
  </si>
  <si>
    <t>GABINETE UNIVERSAL</t>
  </si>
  <si>
    <t>5690-000040100352</t>
  </si>
  <si>
    <t>5690-000040100346</t>
  </si>
  <si>
    <t>5690-000040100347</t>
  </si>
  <si>
    <t>5690-000040100341</t>
  </si>
  <si>
    <t>ESTACION DE CONTROL DE PROCESOS CON DOS CABINAS</t>
  </si>
  <si>
    <t>5690-000040100367</t>
  </si>
  <si>
    <t>5690-000040100311</t>
  </si>
  <si>
    <t>5690-000040100329</t>
  </si>
  <si>
    <t>5690-000040100354</t>
  </si>
  <si>
    <t>5690-000040100344</t>
  </si>
  <si>
    <t>5690-000040100317</t>
  </si>
  <si>
    <t>5690-000040100313</t>
  </si>
  <si>
    <t>5690-000040100322</t>
  </si>
  <si>
    <t>5690-000040100327</t>
  </si>
  <si>
    <t>5690-000040100356</t>
  </si>
  <si>
    <t>5690-000040100321</t>
  </si>
  <si>
    <t>5690-000040100323</t>
  </si>
  <si>
    <t>5930-000930000000</t>
  </si>
  <si>
    <t>REGISTRO DE MARCA-LOGO ITESS</t>
  </si>
  <si>
    <t>OTROS</t>
  </si>
  <si>
    <t>02</t>
  </si>
  <si>
    <t>05</t>
  </si>
  <si>
    <t>03</t>
  </si>
  <si>
    <t>G1072.0401</t>
  </si>
  <si>
    <t>G1131.0301</t>
  </si>
  <si>
    <t>G2059</t>
  </si>
  <si>
    <t>P0728</t>
  </si>
  <si>
    <t>P0729</t>
  </si>
  <si>
    <t>P0730</t>
  </si>
  <si>
    <t>P0731.0401</t>
  </si>
  <si>
    <t>P2747.0201</t>
  </si>
  <si>
    <t>P0732</t>
  </si>
  <si>
    <t>P0733</t>
  </si>
  <si>
    <t>P0734</t>
  </si>
  <si>
    <t>P0735</t>
  </si>
  <si>
    <t>P0736</t>
  </si>
  <si>
    <t>P0737</t>
  </si>
  <si>
    <t>P0738</t>
  </si>
  <si>
    <t>P0739</t>
  </si>
  <si>
    <t>P0741</t>
  </si>
  <si>
    <t>P2802</t>
  </si>
  <si>
    <t>____________________________</t>
  </si>
  <si>
    <t>_________________________</t>
  </si>
  <si>
    <t>Saldo Neto en la Hacienda Pública / Patrimonio 2018</t>
  </si>
  <si>
    <t>Cambios en la Hacienda Pública/Patrimonio Neto del Ejercicio 2018</t>
  </si>
  <si>
    <t>Hacienda Pública/Patrimonio Neto Final del Ejercicio 2017</t>
  </si>
  <si>
    <t>Formato para la revisión por la direccion del cumplimiento de indicadores rectores del TecNM.</t>
  </si>
  <si>
    <t>Instituto Tecnológico Superior de Salvatierra</t>
  </si>
  <si>
    <t>OBJETIVO INDICADOR</t>
  </si>
  <si>
    <t>OBJETIVO</t>
  </si>
  <si>
    <t>INDICADOR</t>
  </si>
  <si>
    <t>VALORES PARA EL CÁLCULO DEL % DE AVANCE</t>
  </si>
  <si>
    <t>Objetivo 1. Fortalecer la calidad de
los servicios educativos</t>
  </si>
  <si>
    <t>1.1 Porcentaje de estudiantes de licenciatura inscritos en programas acreditados o reconocidos por su calidad:</t>
  </si>
  <si>
    <r>
      <t xml:space="preserve">Número de estudiantes de licenciatura que realizan sus estudios en programas acreditados o reconocidos por su calidad </t>
    </r>
    <r>
      <rPr>
        <b/>
        <sz val="11"/>
        <color rgb="FF000000"/>
        <rFont val="Calibri"/>
        <family val="2"/>
        <scheme val="minor"/>
      </rPr>
      <t>ciclo 2016-2017</t>
    </r>
  </si>
  <si>
    <t>1.2 Porcentaje de profesores de tiempo completo con posgrado:</t>
  </si>
  <si>
    <t>1.3 Porcentaje de profesores de tiempo completo con reconocimiento del perfil deseable (respecto del total de profesores de tiempo completo con posgrado).</t>
  </si>
  <si>
    <t>1.4 Eficiencia terminal en licenciatura</t>
  </si>
  <si>
    <t>Objetivo 2. Incrementar la cobertura, promover la inclusión y la equidad educativa</t>
  </si>
  <si>
    <t>2.1 Matrícula del nivel licenciatura:</t>
  </si>
  <si>
    <t>2.2 Matrícula en posgrado</t>
  </si>
  <si>
    <t>2.3 Matrícula en educación no escolarizada –a distancia- y mixta.</t>
  </si>
  <si>
    <t>2.4 Tasa bruta de escolarización.</t>
  </si>
  <si>
    <t>Objetivo 3. Fortalecer la formación integral de los estudiantes</t>
  </si>
  <si>
    <t>3.1 Porcentaje de estudiantes que participan en actividades de extensión: artísticas, culturales y cívicas:</t>
  </si>
  <si>
    <t>3.2 Porcentaje de estudiantes que participan en actividades deportivas y recreativas:</t>
  </si>
  <si>
    <t>3.3 Porcentaje de estudiantes inscritos en algún curso o programa de enseñanza de lenguas extranjeras:</t>
  </si>
  <si>
    <t>Objetivo 4. Impulsar la ciencia, la tecnología y la innovación</t>
  </si>
  <si>
    <t>4.1 Porcentaje de programas de doctorado escolarizados en las áreas de ciencia y tecnología registrados en el Programa Nacional de Posgrados de Calidad.</t>
  </si>
  <si>
    <t>#DIV/0!</t>
  </si>
  <si>
    <t>4.2 Profesores de tiempo completo adscritos al Sistema Nacional de Investigadores.</t>
  </si>
  <si>
    <t>4.3 Proyectos de investigación, desarrollo tecnológico e innovación.</t>
  </si>
  <si>
    <t>4.4 Estudiantes de licenciatura y posgrado que participan en proyectos de investigación científica y desarrollo tecnológico e innovación.</t>
  </si>
  <si>
    <t>Objetivo 5. Fortalecer la vinculación con los sectores público, social y privado</t>
  </si>
  <si>
    <t>5.1 Registros de propiedad intelectual.</t>
  </si>
  <si>
    <t>5.2 Porcentaje de egresados incorporados al mercado laboral (dentro de los primeros 12 meses posteriores a su egreso, respecto del total de egresados por generación).</t>
  </si>
  <si>
    <r>
      <t xml:space="preserve">Total de proyectos vinculados con los sectores público, social y privado ciclo </t>
    </r>
    <r>
      <rPr>
        <b/>
        <sz val="11"/>
        <color rgb="FF000000"/>
        <rFont val="Calibri"/>
        <family val="2"/>
        <scheme val="minor"/>
      </rPr>
      <t>2016-2017</t>
    </r>
    <r>
      <rPr>
        <sz val="11"/>
        <color rgb="FF000000"/>
        <rFont val="Calibri"/>
        <family val="2"/>
        <scheme val="minor"/>
      </rPr>
      <t xml:space="preserve">.
</t>
    </r>
  </si>
  <si>
    <t>5.4 Estudiantes que participan en proyectos vinculados con los sectores público, social y privado (a través de convenios o acuerdos de colaboración). NOTA: Se excluyen los relacionados con servicio social y residencias profesionales.</t>
  </si>
  <si>
    <t>5.5 Empresas incubadas a través del modelo institucional de incubación de empresarial.</t>
  </si>
  <si>
    <r>
      <t xml:space="preserve">Total de empresas incubadas a través del modelo institucional de incubación de empresarial ciclo </t>
    </r>
    <r>
      <rPr>
        <b/>
        <sz val="11"/>
        <color rgb="FF000000"/>
        <rFont val="Calibri"/>
        <family val="2"/>
        <scheme val="minor"/>
      </rPr>
      <t>2016-2017</t>
    </r>
    <r>
      <rPr>
        <sz val="11"/>
        <color rgb="FF000000"/>
        <rFont val="Calibri"/>
        <family val="2"/>
        <scheme val="minor"/>
      </rPr>
      <t>.</t>
    </r>
  </si>
  <si>
    <t>5.6 Estudiantes que participan en el Modelo Talento Emprendedor.</t>
  </si>
  <si>
    <t>Objetivo 6. Modernizar la gestión institucional, fortalecer la transparencia y la rendición de cuentas</t>
  </si>
  <si>
    <t>6.1 Personal directivo y no docente capacitado (Mínimo de 30 horas por curso).</t>
  </si>
  <si>
    <t>6.2 Institutos, unidades y centros certificados.</t>
  </si>
  <si>
    <t>Aplicables</t>
  </si>
  <si>
    <t>Cumplidos</t>
  </si>
  <si>
    <t>% de cumplimiento</t>
  </si>
  <si>
    <t>CICLO ESCOLAR 2017-2018</t>
  </si>
  <si>
    <t>Metas PIID del ITS, en el ciclo escolar 2017-2018</t>
  </si>
  <si>
    <t>Avance obtenido en el Ciclo escolar 2017-2018</t>
  </si>
  <si>
    <t>Porcentaje de avance obtenido en el ciclo escolar 2017-2018</t>
  </si>
  <si>
    <r>
      <t xml:space="preserve">Total de estudiantes de licenciatura que realizan sus estudios en programas evaluables </t>
    </r>
    <r>
      <rPr>
        <b/>
        <sz val="11"/>
        <color rgb="FF000000"/>
        <rFont val="Calibri"/>
        <family val="2"/>
        <scheme val="minor"/>
      </rPr>
      <t>ciclo 2017-2018</t>
    </r>
  </si>
  <si>
    <r>
      <t xml:space="preserve">Profesores de tiempo completo con posgrado </t>
    </r>
    <r>
      <rPr>
        <b/>
        <sz val="11"/>
        <color rgb="FF000000"/>
        <rFont val="Calibri"/>
        <family val="2"/>
        <scheme val="minor"/>
      </rPr>
      <t>ciclo 2017-2018.</t>
    </r>
  </si>
  <si>
    <r>
      <t xml:space="preserve">Total de profesores de tiempo completo </t>
    </r>
    <r>
      <rPr>
        <b/>
        <sz val="11"/>
        <color rgb="FF000000"/>
        <rFont val="Calibri"/>
        <family val="2"/>
        <scheme val="minor"/>
      </rPr>
      <t>ciclo 2017-2018.</t>
    </r>
  </si>
  <si>
    <r>
      <t xml:space="preserve">Número de profesores de tiempo completo con reconocimiento del perfil deseable </t>
    </r>
    <r>
      <rPr>
        <b/>
        <sz val="11"/>
        <color rgb="FF000000"/>
        <rFont val="Calibri"/>
        <family val="2"/>
        <scheme val="minor"/>
      </rPr>
      <t>ciclo 2017-2018.</t>
    </r>
  </si>
  <si>
    <r>
      <t xml:space="preserve">Total de profesores de tiempo completo con posgrado en el </t>
    </r>
    <r>
      <rPr>
        <b/>
        <sz val="11"/>
        <color rgb="FF000000"/>
        <rFont val="Calibri"/>
        <family val="2"/>
        <scheme val="minor"/>
      </rPr>
      <t>ciclo 2017-2018.</t>
    </r>
  </si>
  <si>
    <r>
      <t xml:space="preserve">Número de titulados de licenciatura en el ciclo </t>
    </r>
    <r>
      <rPr>
        <b/>
        <sz val="11"/>
        <color rgb="FF000000"/>
        <rFont val="Calibri"/>
        <family val="2"/>
        <scheme val="minor"/>
      </rPr>
      <t>2017-2018 (de la generación 2012).</t>
    </r>
  </si>
  <si>
    <r>
      <t xml:space="preserve">2Matrícula de nuevo ingreso en el ciclo </t>
    </r>
    <r>
      <rPr>
        <b/>
        <sz val="11"/>
        <color rgb="FF000000"/>
        <rFont val="Calibri"/>
        <family val="2"/>
        <scheme val="minor"/>
      </rPr>
      <t>2012-2013.</t>
    </r>
  </si>
  <si>
    <r>
      <t xml:space="preserve">Total de estudiantes inscritos en programas de licenciatura en el </t>
    </r>
    <r>
      <rPr>
        <b/>
        <sz val="11"/>
        <color rgb="FF000000"/>
        <rFont val="Calibri"/>
        <family val="2"/>
        <scheme val="minor"/>
      </rPr>
      <t>ciclo 2017-2018.</t>
    </r>
  </si>
  <si>
    <r>
      <t xml:space="preserve">Total de estudiantes que realizan estudios en programas de posgrado </t>
    </r>
    <r>
      <rPr>
        <b/>
        <sz val="11"/>
        <color rgb="FF000000"/>
        <rFont val="Calibri"/>
        <family val="2"/>
        <scheme val="minor"/>
      </rPr>
      <t>en ciclo 2017-2018.</t>
    </r>
  </si>
  <si>
    <r>
      <t xml:space="preserve">Total de estudiantes inscritos en programas de licenciatura en la modalidad no escolarizada –a distancia- y mixta </t>
    </r>
    <r>
      <rPr>
        <b/>
        <sz val="11"/>
        <color rgb="FF000000"/>
        <rFont val="Calibri"/>
        <family val="2"/>
        <scheme val="minor"/>
      </rPr>
      <t>en ciclo 2017-2018.</t>
    </r>
  </si>
  <si>
    <r>
      <t xml:space="preserve">Matrícula total de licenciatura al inicio del </t>
    </r>
    <r>
      <rPr>
        <b/>
        <sz val="11"/>
        <color rgb="FF000000"/>
        <rFont val="Calibri"/>
        <family val="2"/>
        <scheme val="minor"/>
      </rPr>
      <t>ciclo escolar 2017-2018.</t>
    </r>
  </si>
  <si>
    <r>
      <t xml:space="preserve">Población total en el rango de edad de 18 a 22 años en ciclo </t>
    </r>
    <r>
      <rPr>
        <b/>
        <sz val="11"/>
        <color rgb="FF000000"/>
        <rFont val="Calibri"/>
        <family val="2"/>
        <scheme val="minor"/>
      </rPr>
      <t>2017-2018.</t>
    </r>
  </si>
  <si>
    <r>
      <t xml:space="preserve">Número de estudiantes que participan en actividades de extensión: artísticas cultuales y cívicas, promovidas y organizadas por los institutos y centros en </t>
    </r>
    <r>
      <rPr>
        <b/>
        <sz val="11"/>
        <color rgb="FF000000"/>
        <rFont val="Calibri"/>
        <family val="2"/>
        <scheme val="minor"/>
      </rPr>
      <t>ciclo 2017-2018..</t>
    </r>
  </si>
  <si>
    <r>
      <t>Matrícula total en ciclo 2017-2018.</t>
    </r>
    <r>
      <rPr>
        <b/>
        <sz val="11"/>
        <color rgb="FF000000"/>
        <rFont val="Calibri"/>
        <family val="2"/>
        <scheme val="minor"/>
      </rPr>
      <t>.</t>
    </r>
  </si>
  <si>
    <r>
      <t xml:space="preserve">Número de estudiantes que participan en actividades deportivas y recreativas, promovidas y organizadas por los institutos y centros en ciclo </t>
    </r>
    <r>
      <rPr>
        <b/>
        <sz val="11"/>
        <color rgb="FF000000"/>
        <rFont val="Calibri"/>
        <family val="2"/>
        <scheme val="minor"/>
      </rPr>
      <t>2017-2018..</t>
    </r>
  </si>
  <si>
    <r>
      <t xml:space="preserve">Matrícula total de estudiantes en ciclo </t>
    </r>
    <r>
      <rPr>
        <b/>
        <sz val="11"/>
        <color rgb="FF000000"/>
        <rFont val="Calibri"/>
        <family val="2"/>
        <scheme val="minor"/>
      </rPr>
      <t>2017-2018..</t>
    </r>
  </si>
  <si>
    <r>
      <t xml:space="preserve">Número de estudiantes inscritos en algún curso o programa de enseñanza de lenguas extranjeras en </t>
    </r>
    <r>
      <rPr>
        <b/>
        <sz val="11"/>
        <color rgb="FF000000"/>
        <rFont val="Calibri"/>
        <family val="2"/>
        <scheme val="minor"/>
      </rPr>
      <t>ciclo 2017-2018.</t>
    </r>
  </si>
  <si>
    <r>
      <t xml:space="preserve">Matrícula total de estudiantes en </t>
    </r>
    <r>
      <rPr>
        <b/>
        <sz val="11"/>
        <color rgb="FF000000"/>
        <rFont val="Calibri"/>
        <family val="2"/>
        <scheme val="minor"/>
      </rPr>
      <t>ciclo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2017-2018.</t>
    </r>
  </si>
  <si>
    <r>
      <t xml:space="preserve">Programas de doctorado escolarizados en áreas de ciencia y tecnología registrados en el Programa Nacional de Posgrados de Calidad en </t>
    </r>
    <r>
      <rPr>
        <b/>
        <sz val="11"/>
        <color rgb="FF000000"/>
        <rFont val="Calibri"/>
        <family val="2"/>
        <scheme val="minor"/>
      </rPr>
      <t>ciclo 2017-2018..</t>
    </r>
  </si>
  <si>
    <r>
      <t xml:space="preserve">Total de programas de doctorado en </t>
    </r>
    <r>
      <rPr>
        <b/>
        <sz val="11"/>
        <color rgb="FF000000"/>
        <rFont val="Calibri"/>
        <family val="2"/>
        <scheme val="minor"/>
      </rPr>
      <t>ciclo 2017-2018..</t>
    </r>
  </si>
  <si>
    <r>
      <t xml:space="preserve">Total de Profesores adscritos al Sistema Nacional de Investigadores en </t>
    </r>
    <r>
      <rPr>
        <b/>
        <sz val="11"/>
        <color rgb="FF000000"/>
        <rFont val="Calibri"/>
        <family val="2"/>
        <scheme val="minor"/>
      </rPr>
      <t>ciclo 2017-2018..</t>
    </r>
    <r>
      <rPr>
        <sz val="11"/>
        <color rgb="FF000000"/>
        <rFont val="Calibri"/>
        <family val="2"/>
        <scheme val="minor"/>
      </rPr>
      <t xml:space="preserve">
</t>
    </r>
  </si>
  <si>
    <r>
      <t>Total de proyectos de investigación, desarrollo tecnológico e innovación realizados por el instituto en ciclo 2017-2018</t>
    </r>
    <r>
      <rPr>
        <b/>
        <sz val="11"/>
        <color rgb="FF000000"/>
        <rFont val="Calibri"/>
        <family val="2"/>
        <scheme val="minor"/>
      </rPr>
      <t>.</t>
    </r>
  </si>
  <si>
    <r>
      <t xml:space="preserve">Total de estudiantes que participan en proyectos de investigación científica, desarrollo tecnológico e innovación en ciclo </t>
    </r>
    <r>
      <rPr>
        <b/>
        <sz val="11"/>
        <color rgb="FF000000"/>
        <rFont val="Calibri"/>
        <family val="2"/>
        <scheme val="minor"/>
      </rPr>
      <t>2017-2018..</t>
    </r>
  </si>
  <si>
    <r>
      <t>Total de registros de propiedad intelectual obtenidos por el instituto en ciclo</t>
    </r>
    <r>
      <rPr>
        <b/>
        <sz val="11"/>
        <color rgb="FF000000"/>
        <rFont val="Calibri"/>
        <family val="2"/>
        <scheme val="minor"/>
      </rPr>
      <t xml:space="preserve"> 2017-2018.</t>
    </r>
  </si>
  <si>
    <r>
      <t xml:space="preserve">Número de egresados empleados o ubicados en el mercado laboral en áreas acordes con su perfil profesional dentro de los primeros doce meses posteriores a su egreso. Se sugiere generación </t>
    </r>
    <r>
      <rPr>
        <b/>
        <sz val="11"/>
        <color rgb="FF000000"/>
        <rFont val="Calibri"/>
        <family val="2"/>
        <scheme val="minor"/>
      </rPr>
      <t>2011-2016.</t>
    </r>
  </si>
  <si>
    <r>
      <t>Número de egresados en esa generación (</t>
    </r>
    <r>
      <rPr>
        <b/>
        <sz val="11"/>
        <color rgb="FF000000"/>
        <rFont val="Calibri"/>
        <family val="2"/>
        <scheme val="minor"/>
      </rPr>
      <t>se sugiere generación 2011-2016.)</t>
    </r>
  </si>
  <si>
    <t>5.3 Proyectos vinculados con los sectores público, social y privado (a través de convenios o acuerdos de colaboración). NOTA: Se excluyen los relacionados con servicio social y residencias profesionales.</t>
  </si>
  <si>
    <t>Total de estudiantes que participan en proyectos vinculados con los sectores público, social y privado a través de convenios o acuerdos de colaboración ciclo 2017-2018.</t>
  </si>
  <si>
    <r>
      <t xml:space="preserve">Total de estudiantes que participan en el Modelo Talento Emprendedor ciclo </t>
    </r>
    <r>
      <rPr>
        <b/>
        <sz val="11"/>
        <color rgb="FF000000"/>
        <rFont val="Calibri"/>
        <family val="2"/>
        <scheme val="minor"/>
      </rPr>
      <t>2017-2018.</t>
    </r>
    <r>
      <rPr>
        <sz val="11"/>
        <color rgb="FF000000"/>
        <rFont val="Calibri"/>
        <family val="2"/>
        <scheme val="minor"/>
      </rPr>
      <t>.</t>
    </r>
  </si>
  <si>
    <r>
      <t xml:space="preserve">Total de personal directivo capacitado ciclo </t>
    </r>
    <r>
      <rPr>
        <b/>
        <sz val="11"/>
        <color rgb="FF000000"/>
        <rFont val="Calibri"/>
        <family val="2"/>
        <scheme val="minor"/>
      </rPr>
      <t>2017-2018.</t>
    </r>
    <r>
      <rPr>
        <sz val="11"/>
        <color rgb="FF000000"/>
        <rFont val="Calibri"/>
        <family val="2"/>
        <scheme val="minor"/>
      </rPr>
      <t>.</t>
    </r>
  </si>
  <si>
    <r>
      <t xml:space="preserve">Número de trabajadores no docentes capacitado ciclo </t>
    </r>
    <r>
      <rPr>
        <b/>
        <sz val="11"/>
        <color rgb="FF000000"/>
        <rFont val="Calibri"/>
        <family val="2"/>
        <scheme val="minor"/>
      </rPr>
      <t>2017-2018.</t>
    </r>
  </si>
  <si>
    <r>
      <t xml:space="preserve">Sistema de Gestión de la Calidad con certificado en el ciclo </t>
    </r>
    <r>
      <rPr>
        <b/>
        <sz val="11"/>
        <color rgb="FF000000"/>
        <rFont val="Calibri"/>
        <family val="2"/>
        <scheme val="minor"/>
      </rPr>
      <t>2017-2018.</t>
    </r>
  </si>
  <si>
    <r>
      <t xml:space="preserve">Sistema de Gestión Ambiental con certificado en el ciclo </t>
    </r>
    <r>
      <rPr>
        <b/>
        <sz val="11"/>
        <color rgb="FF000000"/>
        <rFont val="Calibri"/>
        <family val="2"/>
        <scheme val="minor"/>
      </rPr>
      <t>2017-2018.</t>
    </r>
  </si>
  <si>
    <r>
      <t xml:space="preserve">Sistema Equidad de Genero con certificado en el ciclo </t>
    </r>
    <r>
      <rPr>
        <b/>
        <sz val="11"/>
        <color rgb="FF000000"/>
        <rFont val="Calibri"/>
        <family val="2"/>
        <scheme val="minor"/>
      </rPr>
      <t>2017-2018.</t>
    </r>
  </si>
  <si>
    <r>
      <t xml:space="preserve">Sistema de Gestión Energética con certificado en el ciclo </t>
    </r>
    <r>
      <rPr>
        <b/>
        <sz val="11"/>
        <color rgb="FF000000"/>
        <rFont val="Calibri"/>
        <family val="2"/>
        <scheme val="minor"/>
      </rPr>
      <t>2017-2018.</t>
    </r>
  </si>
  <si>
    <r>
      <t>Sistema de Gestión de Seguridad y Salud con certificado en el ciclo</t>
    </r>
    <r>
      <rPr>
        <b/>
        <sz val="11"/>
        <color rgb="FF000000"/>
        <rFont val="Calibri"/>
        <family val="2"/>
        <scheme val="minor"/>
      </rPr>
      <t xml:space="preserve"> 2017-2018.</t>
    </r>
  </si>
  <si>
    <r>
      <t xml:space="preserve">Empresa Socialmente Responsable con certificado en el ciclo </t>
    </r>
    <r>
      <rPr>
        <b/>
        <sz val="11"/>
        <color rgb="FF000000"/>
        <rFont val="Calibri"/>
        <family val="2"/>
        <scheme val="minor"/>
      </rPr>
      <t>2017-2018.</t>
    </r>
    <r>
      <rPr>
        <sz val="11"/>
        <color rgb="FF000000"/>
        <rFont val="Calibri"/>
        <family val="2"/>
        <scheme val="minor"/>
      </rPr>
      <t>.</t>
    </r>
  </si>
  <si>
    <t>Al 30 de Junio del 2018</t>
  </si>
  <si>
    <t>Información Financiera 2o Trimestre 2018</t>
  </si>
  <si>
    <t xml:space="preserve">Información Financiera 2o Trimestre 2018 </t>
  </si>
  <si>
    <t>DR RODRIGO CARRASCO RAMIREZ</t>
  </si>
  <si>
    <t>ENCARGADO DEL DESPACHO DE LA DIRECCION</t>
  </si>
  <si>
    <t>1131001001 ANTICIPO A PROVEEDORES</t>
  </si>
  <si>
    <t>4173711005 INGRESOS POR LA VENTA DE BIENES Y SERVICIOS ODES</t>
  </si>
  <si>
    <t>4151510253 INGRESOS POR RENTA DE CAFETERIA</t>
  </si>
  <si>
    <t>5115155000 APOYOS A LA CAPACITACION DE LOS SERV. PUBLICOS</t>
  </si>
  <si>
    <t>5121211000 MATERIALES Y ÚTILES DE OFICINA</t>
  </si>
  <si>
    <t>5123231000 PROD. ALIM., AGRO. Y FOREST. ADQ. MAT. PRIM.</t>
  </si>
  <si>
    <t>5123237000 PROD. CUERO, PIEL, PLÁSTICO Y HULE ADQ. C.M.P.</t>
  </si>
  <si>
    <t>5124246000 MATERIAL ELECTRICO Y ELECTRONICO</t>
  </si>
  <si>
    <t>5124248000 MATERIALES COMPLEMENTARIOS</t>
  </si>
  <si>
    <t>5125251000 SUSTANCIAS QUÍMICAS</t>
  </si>
  <si>
    <t>5125252000 FERTILIZANTES, PESTICIDAS Y OTROS AGROQUIMICOS</t>
  </si>
  <si>
    <t>5125255000 MAT., ACCESORIOS Y SUMINISTROS DE LABORATORIO</t>
  </si>
  <si>
    <t>5125256000 FIBRAS SINTÉTICAS, HULES, PLÁSTICOS Y DERIVS.</t>
  </si>
  <si>
    <t>5127272000 PRENDAS DE PROTECCIÓN</t>
  </si>
  <si>
    <t>5129292000 REFACCIONES Y ACCESORIOS MENORES DE EDIFICIOS</t>
  </si>
  <si>
    <t>5129294000 REFACCIONES Y ACCESORIOS PARA EQ. DE COMPUTO</t>
  </si>
  <si>
    <t>5129296000 REF. Y ACCESORIOS ME. DE EQ. DE TRANSPORTE</t>
  </si>
  <si>
    <t>5132329000 OTROS ARRENDAMIENTOS</t>
  </si>
  <si>
    <t>5134345000 SEGUROS DE BIENES PATRIMONIALES</t>
  </si>
  <si>
    <t>5137371000 PASAJES AEREOS</t>
  </si>
  <si>
    <t>5138381000 GASTOS DE CEREMONIAL</t>
  </si>
  <si>
    <t>5138382000  GASTOS DE ORDEN SOCIAL Y CULTURAL</t>
  </si>
  <si>
    <t>5242442000 BECAS Y OT. AYUDAS PARA PROG. DE CAPACITA</t>
  </si>
  <si>
    <t>3220690211 APLICACIÓN DE REMANENTE PROPIO</t>
  </si>
  <si>
    <t>3220690213 APLICACIÓN DE REMANENTE INTERINSTITUCIONAL</t>
  </si>
  <si>
    <t>3220690214 APLICACIÓN DE REMANENTE MUNICIPAL</t>
  </si>
  <si>
    <t>Equipamiento del laboratorio de simulación de negocios</t>
  </si>
  <si>
    <t>Equipamiento de un Laboratorio de Simulación de Negocios</t>
  </si>
  <si>
    <t>GUZM990726MGTZMR05</t>
  </si>
  <si>
    <t>BECAS Y OT. AYUDAS PARA PROG. DE CAPACITA.</t>
  </si>
  <si>
    <t>MOLINA LOPEZ EDUARDO</t>
  </si>
  <si>
    <t>MOLE960218HGTLPD09</t>
  </si>
  <si>
    <t>5110-000010102438</t>
  </si>
  <si>
    <t>5110-000010102405</t>
  </si>
  <si>
    <t>5110-000010102406</t>
  </si>
  <si>
    <t>5110-000010102403</t>
  </si>
  <si>
    <t>5110-000010102417</t>
  </si>
  <si>
    <t>5110-000010102408</t>
  </si>
  <si>
    <t>5110-000010102432</t>
  </si>
  <si>
    <t>5110-000010102431</t>
  </si>
  <si>
    <t>5110-000010102409</t>
  </si>
  <si>
    <t>5110-000010102404</t>
  </si>
  <si>
    <t>5110-000010102413</t>
  </si>
  <si>
    <t>5110-000010102407</t>
  </si>
  <si>
    <t>5110-000010102399</t>
  </si>
  <si>
    <t>5110-000010102442</t>
  </si>
  <si>
    <t>5110-000010102443</t>
  </si>
  <si>
    <t>5110-000010102397</t>
  </si>
  <si>
    <t>5110-000010102437</t>
  </si>
  <si>
    <t>5110-000010102402</t>
  </si>
  <si>
    <t>5110-000010102451</t>
  </si>
  <si>
    <t>5110-000010102425</t>
  </si>
  <si>
    <t>5110-000010102395</t>
  </si>
  <si>
    <t>5110-000010102444</t>
  </si>
  <si>
    <t>5110-000010102412</t>
  </si>
  <si>
    <t>5110-000010102421</t>
  </si>
  <si>
    <t>5110-000010102450</t>
  </si>
  <si>
    <t>5110-000010102422</t>
  </si>
  <si>
    <t>5110-000010102401</t>
  </si>
  <si>
    <t>5110-000010102400</t>
  </si>
  <si>
    <t>5110-000010102423</t>
  </si>
  <si>
    <t>5110-000010102447</t>
  </si>
  <si>
    <t>5110-000010102428</t>
  </si>
  <si>
    <t>5110-000010102427</t>
  </si>
  <si>
    <t>5110-000010102435</t>
  </si>
  <si>
    <t>5110-000010102430</t>
  </si>
  <si>
    <t>5110-000010102414</t>
  </si>
  <si>
    <t>5110-000010102416</t>
  </si>
  <si>
    <t>5110-000010102415</t>
  </si>
  <si>
    <t>5110-000010102445</t>
  </si>
  <si>
    <t>5110-000010102440</t>
  </si>
  <si>
    <t>5110-000010102455</t>
  </si>
  <si>
    <t>ESTANTE</t>
  </si>
  <si>
    <t>5110-000010102433</t>
  </si>
  <si>
    <t>5110-000010102441</t>
  </si>
  <si>
    <t>5110-000010102420</t>
  </si>
  <si>
    <t>5110-000010102419</t>
  </si>
  <si>
    <t>5110-000010102418</t>
  </si>
  <si>
    <t>5110-000010102448</t>
  </si>
  <si>
    <t>5110-000010102436</t>
  </si>
  <si>
    <t>5110-000010102434</t>
  </si>
  <si>
    <t>5110-000010102398</t>
  </si>
  <si>
    <t>5110-000010102439</t>
  </si>
  <si>
    <t>5110-000010102411</t>
  </si>
  <si>
    <t>5110-000010102410</t>
  </si>
  <si>
    <t>5110-000010102424</t>
  </si>
  <si>
    <t>5110-000010102449</t>
  </si>
  <si>
    <t>5110-000010102429</t>
  </si>
  <si>
    <t>5110-000010102446</t>
  </si>
  <si>
    <t>5110-000010102426</t>
  </si>
  <si>
    <t>5110-000010102396</t>
  </si>
  <si>
    <t>5150-000010102394</t>
  </si>
  <si>
    <t>IMPRESORA LASER MONOCROMATICA</t>
  </si>
  <si>
    <t>5150-000010102453</t>
  </si>
  <si>
    <t>HARDWARE DE SEGURIDAD FIREWALL</t>
  </si>
  <si>
    <t>5150-000010102454</t>
  </si>
  <si>
    <t>5150-000010102391</t>
  </si>
  <si>
    <t>COMPUTADORA PORTATIL MACBOOK</t>
  </si>
  <si>
    <t>5150-000010102393</t>
  </si>
  <si>
    <t>ACCESS POINT FRECUENCIA 2.4  GZ</t>
  </si>
  <si>
    <t>5150-000010102452</t>
  </si>
  <si>
    <t>5150-000010102457</t>
  </si>
  <si>
    <t>IMPRESORA LASER</t>
  </si>
  <si>
    <t>5150-000010102392</t>
  </si>
  <si>
    <t>5150-000010102456</t>
  </si>
  <si>
    <t>COMPUTADORA HP PROBOOK</t>
  </si>
  <si>
    <t>5210-000030100847</t>
  </si>
  <si>
    <t>VIDEOPROYECTOR</t>
  </si>
  <si>
    <t>2515832126</t>
  </si>
  <si>
    <t>"CONVENIO DE CREACIÓN, OPERACIÓN Y APOYO</t>
  </si>
  <si>
    <t>2517832151</t>
  </si>
  <si>
    <t>2518832116</t>
  </si>
  <si>
    <t>GASTO DE OPERACIÓN 2018</t>
  </si>
  <si>
    <t>INSTITUTO TECNOLOGICO SUPERIOR DE SALVATIERRA 
BALANZA DE COMPROBACIÓN
ABRIL DE 2018</t>
  </si>
  <si>
    <t>CUENTA</t>
  </si>
  <si>
    <t>NOMBRE DE LA CUENTA</t>
  </si>
  <si>
    <t>CARGOS</t>
  </si>
  <si>
    <t>ABONOS</t>
  </si>
  <si>
    <t>BANAMEX 701044427398 PRODEP 2017</t>
  </si>
  <si>
    <t>BANCOMER 012222001700416028 FONDO DE CONTINGENCIA</t>
  </si>
  <si>
    <t>BANCOMER 01222200170667250 MINISTRACIÓN FEDERAL</t>
  </si>
  <si>
    <t>BANCOMER 012222001700371338 MINISTRACIÓN ESTATAL</t>
  </si>
  <si>
    <t>BANCOMER 012222001868497099 MINISTRACIÓN FEDERAL</t>
  </si>
  <si>
    <t>BANCOMER 01996315852 RECURSO CONCYTEG</t>
  </si>
  <si>
    <t>BANCOMER 0199947558 MINISTRACION PEOEEMYS ITS 14</t>
  </si>
  <si>
    <t>BANCOMER 0199947442 MINISTRACION AOE ITS 14</t>
  </si>
  <si>
    <t>BANCOMER 0199947493 MINISTRACION FONDO DE FISCALIZ</t>
  </si>
  <si>
    <t>BANCOMER 0199947469 MINISTRACION IMPTO NOMINA</t>
  </si>
  <si>
    <t>BANCOMER 0102834200 MINISTRACION PROXOE</t>
  </si>
  <si>
    <t>BANCOMER 0102834634 MINISTRACION PROXOE</t>
  </si>
  <si>
    <t>BANCOMER 109401423 MINISTRACIÓN DIPLOMADO ITSS-SDA</t>
  </si>
  <si>
    <t>BANCOMER 0104323186 PULGON AMARILLO</t>
  </si>
  <si>
    <t>CUENTAS POR COBRAR A ENTIDADES FED Y MPIOS</t>
  </si>
  <si>
    <t>GASTOS A RESERVA DE COMPROBAR</t>
  </si>
  <si>
    <t>FONDO FIJO</t>
  </si>
  <si>
    <t>ANTICIPO A PROVEEDORES</t>
  </si>
  <si>
    <t>DEPOSITOS EN GARANTIA SERV.</t>
  </si>
  <si>
    <t>EDIFICACION NO HABITACIONAL</t>
  </si>
  <si>
    <t>MUEBLES DE OFICINA Y ESTANTERÍA 2011</t>
  </si>
  <si>
    <t>MUEBLES DE OFICINA Y ESTANTERÍA 2010</t>
  </si>
  <si>
    <t>MUEBLES, EXCEPTO DE OFICINA Y ESTANTERÍA</t>
  </si>
  <si>
    <t>EQ DE CÓMP Y DE TECNOLOGÍAS DE LA INFORMACI  2011</t>
  </si>
  <si>
    <t>EQ DE CÓMP Y DE TECNOLOGÍAS DE LA INFORMACI  2010</t>
  </si>
  <si>
    <t>OTROS MOBILIARIOS Y EQUIPOS DE ADMINISTRACIÓN 2011</t>
  </si>
  <si>
    <t>OTROS MOBILIARIOS Y EQUIPOS DE ADMINISTRACIÓN 2010</t>
  </si>
  <si>
    <t>EQUIPO Y APARATOS AUDIOVISUALES 2011</t>
  </si>
  <si>
    <t>CÁMARAS FOTOGRÁFICAS Y DE VIDEO 2011</t>
  </si>
  <si>
    <t>OTRO MOB. Y EQUIPO EDUCACIONAL Y RECREATIVO 2011</t>
  </si>
  <si>
    <t>OTRO MOB. Y EQUIPO EDUCACIONAL Y RECREATIVO 2010</t>
  </si>
  <si>
    <t>EQUIPO MÉDICO Y DE LABORATORIO 2011</t>
  </si>
  <si>
    <t>EQUIPO MÉDICO Y DE LABORATORIO 2010</t>
  </si>
  <si>
    <t>INSTRUMENTAL MÉDICO Y DE LABORATORIO 2011</t>
  </si>
  <si>
    <t>AUTOMÓVILES Y CAMIONES 2011</t>
  </si>
  <si>
    <t>AUTOMÓVILES Y CAMIONES 2010</t>
  </si>
  <si>
    <t>MAQUINARIA Y EQUIPO AGROPECUARIO 2011</t>
  </si>
  <si>
    <t>MAQUINARIA Y EQUIPO INDUSTRIAL 2011</t>
  </si>
  <si>
    <t>MAQUINARIA Y EQUIPO INDUSTRIAL 2010</t>
  </si>
  <si>
    <t>EQUIPO DE COMUNICACIÓN Y TELECOMUNICACIÓN 2011</t>
  </si>
  <si>
    <t>EQUIPO DE COMUNICACIÓN Y TELECOMUNICACIÓN 2010</t>
  </si>
  <si>
    <t>EQ DE GENER. ELÉCTRICA, APARATOS Y ACCES 2011</t>
  </si>
  <si>
    <t>"EQ DE GENER. ELÉCTRICA, APARATOS Y ACCES 2010"</t>
  </si>
  <si>
    <t>HERRAMIENTAS Y MÁQUINAS-HERRAMIENTA 2011</t>
  </si>
  <si>
    <t>OTROS EQUIPOS 2011</t>
  </si>
  <si>
    <t>BIENES ARTÍSTICOS, CULTURALES Y CIENTÍFICOS 2011</t>
  </si>
  <si>
    <t>MARCAS</t>
  </si>
  <si>
    <t>DEP. ACUM. MUEBLES DE OFICINA Y ESTANTERÍA 2010</t>
  </si>
  <si>
    <t>"DEP. ACUM. MUEBLES, EXCEPTO DE OFICINA Y ESTANTER</t>
  </si>
  <si>
    <t>DEP. ACUM. EPO. DE COMPUTO Y DE TECNOLOGIAS DE LA</t>
  </si>
  <si>
    <t>DEP. ACUM. OTROS MOBILIARIOS Y EQUIPOS DE ADMINIST</t>
  </si>
  <si>
    <t>DEP. ACUM. EQUIPOS Y APARATOS AUDIOVISUALES 2010</t>
  </si>
  <si>
    <t>DEP. ACUM. CAMARAS FOTOGRAFICAS Y DE VIDEO 2010</t>
  </si>
  <si>
    <t>DEP. ACUM. OTRO MOBILIARIO Y EPO. EDUCACIONAL Y RE</t>
  </si>
  <si>
    <t>DEP. ACUM. EQUIPO MÉDICO Y DE LABORATORIO 2010</t>
  </si>
  <si>
    <t>DEP. ACUM. INSTRUMENTAL MÉDICO Y DE LABORATORIO 20</t>
  </si>
  <si>
    <t>DEP. ACUM. AUTOMÓVILES Y CAMIONES 2010</t>
  </si>
  <si>
    <t>DEP. ACUM. MAQ. Y EPO. AGROPECUARIO 2010</t>
  </si>
  <si>
    <t>DEP. ACUM. MAQ. Y EPO. INDUSTRIAL 2010</t>
  </si>
  <si>
    <t>DEP. ACUM. EPO DE COMUNICACIÓN Y TELECOMUNICACIÓN</t>
  </si>
  <si>
    <t>"DEP. ACUM. EPOS DE GENER. ELÉCTRICA, APARATOS Y 2</t>
  </si>
  <si>
    <t>DEP. ACUM. HERRAMIENTAS Y MÁQUINAS-HERRAMIENTA 201</t>
  </si>
  <si>
    <t>DEP. ACUM. OTROS EQUIPOS 2010</t>
  </si>
  <si>
    <t>AMORTIZACION MARCAS</t>
  </si>
  <si>
    <t>SUELDOS POR PAGAR</t>
  </si>
  <si>
    <t>SUELDOS DEVENGADOS</t>
  </si>
  <si>
    <t>APORTACION PATRONAL IMSS</t>
  </si>
  <si>
    <t>PROVEEDORES DE BIENES Y SERVICIOS</t>
  </si>
  <si>
    <t>ISR POR SUELDOS Y SALARIOS</t>
  </si>
  <si>
    <t>ISR ASIMILADOS</t>
  </si>
  <si>
    <t>APORTACIÓN TRABAJADOR IMSS</t>
  </si>
  <si>
    <t>IMPUESTO SOBRE NOMINAS</t>
  </si>
  <si>
    <t>VIVIENDA</t>
  </si>
  <si>
    <t>OPTICAS</t>
  </si>
  <si>
    <t>RETENCIONES DE OBRA PÚBLICA</t>
  </si>
  <si>
    <t>CAP 2%</t>
  </si>
  <si>
    <t>PENALIZACIONES CONTRATISTAS</t>
  </si>
  <si>
    <t>CNEC RET 5 AL MILLAR</t>
  </si>
  <si>
    <t>ICIC 2 AL MILLAR</t>
  </si>
  <si>
    <t>DESCUENTO POR TELEFONÍA</t>
  </si>
  <si>
    <t>CXP POR REMANENTES</t>
  </si>
  <si>
    <t>CXP OTROS ENTES PÚBLICOS POR REMANENTE</t>
  </si>
  <si>
    <t>ACREEDORES DIVERSOS</t>
  </si>
  <si>
    <t>INGRESOS PENDIENTES DE CLASIFICAR ODES</t>
  </si>
  <si>
    <t>DIFERENCIAS IRRELEVANTES (MODULO DE  ADQUISICIONES</t>
  </si>
  <si>
    <t>APORTACIONES</t>
  </si>
  <si>
    <t>BAJA DE ACTIVO FIJO</t>
  </si>
  <si>
    <t>BIENES MUEBLES E INMUEBLES</t>
  </si>
  <si>
    <t>CONVENIO BIENES MUEBLES E INMUEBLES</t>
  </si>
  <si>
    <t>FAM EDU SUPERIOR BIENES MUEB EJERCICIOS ANTERIORES</t>
  </si>
  <si>
    <t>CONVENIO BIENES MUEBLES E INMUEBLES EJE ANTERIOR</t>
  </si>
  <si>
    <t>CONVENIO OBRA FEDERAL EJERCICIO ANTERIOR</t>
  </si>
  <si>
    <t>BIENES MUEBLES E INMUEBLES EJER ANTERIORES</t>
  </si>
  <si>
    <t>OBRA PUBLICA EJERC ANTE</t>
  </si>
  <si>
    <t>OBRA PUBLICA APLIC APORT EJERC ANTE</t>
  </si>
  <si>
    <t>RESULTADO EJERCICIO 2008</t>
  </si>
  <si>
    <t>RESULTADO EJERCICIO 2010</t>
  </si>
  <si>
    <t>RESULTADO EJERCICIO 2011</t>
  </si>
  <si>
    <t>RESULTADO EJERCICIO 2012</t>
  </si>
  <si>
    <t>RESULTADO EJERCICIO 2013</t>
  </si>
  <si>
    <t>RESULTADO DEL EJERCICIO 2014</t>
  </si>
  <si>
    <t>RESULTADO DEL EJERCICIO 2015</t>
  </si>
  <si>
    <t>RESULTADO DEL EJERCICIO 2016</t>
  </si>
  <si>
    <t>RESULTADO DEL EJERCICIO 2017</t>
  </si>
  <si>
    <t>CAPITALIZACIÓN RECURSOS PROPIOS</t>
  </si>
  <si>
    <t>CAPITALIZACIÓN REMANENTES</t>
  </si>
  <si>
    <t>FONDO DE CONTINGENCIAS</t>
  </si>
  <si>
    <t>APLICACIÓN DE REMANENTE PROPIO</t>
  </si>
  <si>
    <t>APLICACIÓN DE REMANENTE MUNICIPAL</t>
  </si>
  <si>
    <t>APLICACIÓN DE REMANENTE FEDERAL</t>
  </si>
  <si>
    <t>INSTITUTO TECNOLOGICO SUPERIOR DE SALVATIERRA
BALANZA DE COMPROBACIÓN
MAYO 2018</t>
  </si>
  <si>
    <t>APLICACIÓN DE REMANENTE INTERINSTITUCIONAL</t>
  </si>
  <si>
    <t>AJUSTES Y CORRECCIONES</t>
  </si>
  <si>
    <t>POR CONCEPTO DE RENTA DE CAFETERIAS</t>
  </si>
  <si>
    <t>POR CONCEPTO DE FICHAS</t>
  </si>
  <si>
    <t>REEXPEDICION DE CREDENCIALES</t>
  </si>
  <si>
    <t>GESTORIA DE TITULACION</t>
  </si>
  <si>
    <t>SANCIONES</t>
  </si>
  <si>
    <t>APOYO ECONÓMICO PARA RESIDENCIAS PROFESIONALES</t>
  </si>
  <si>
    <t>INGRESOS POR LA VENTA DE BIENES Y SERVICIOS ODES</t>
  </si>
  <si>
    <t>SERVICIOS PERSONALES</t>
  </si>
  <si>
    <t>MATERIALES Y SUMINISTROS</t>
  </si>
  <si>
    <t>SERVICIOS GENERALES OTROS CONVENIOS FEDE</t>
  </si>
  <si>
    <t>SERVICIOS GENERALES</t>
  </si>
  <si>
    <t>AYUDAS Y SUBSIDIOS</t>
  </si>
  <si>
    <t>INTERES NORMALES</t>
  </si>
  <si>
    <t>INTERESES CONVENIOS FEDERALES</t>
  </si>
  <si>
    <t>Diferencia por Redondeo</t>
  </si>
  <si>
    <t>SUELDOS BASE AL PERSONAL PERMANENTE</t>
  </si>
  <si>
    <t>HONORARIOS ASIMILABLES A SALARIOS</t>
  </si>
  <si>
    <t>PRIMAS DE VACAS., DOMINICAL Y GRATIF. FIN DE AÑO</t>
  </si>
  <si>
    <t>COMPENSACIONES</t>
  </si>
  <si>
    <t>APORTACIONES DE SEGURIDAD SOCIAL</t>
  </si>
  <si>
    <t>APORTACIONES A FONDOS DE VIVIENDA</t>
  </si>
  <si>
    <t>APORTACIONES AL SISTEMA  PARA EL RETIRO</t>
  </si>
  <si>
    <t>PRESTACIONES CONTRACTUALES</t>
  </si>
  <si>
    <t>APOYOS A LA CAPACITACION DE LOS SERV. PUBLICOS</t>
  </si>
  <si>
    <t>MATERIALES Y ÚTILES DE OFICINA</t>
  </si>
  <si>
    <t>MAT.,UTILES Y EQUIPOS MENORES DE TECNOLOGIAS DE LA</t>
  </si>
  <si>
    <t>MATERIAL DE LIMPIEZA</t>
  </si>
  <si>
    <t>ALIMENTACIÓN DE PERSONAS</t>
  </si>
  <si>
    <t>PROD. ALIM., AGRO. Y FOREST. ADQ. MAT. PRIM.</t>
  </si>
  <si>
    <t>PROD. CUERO, PIEL, PLÁSTICO Y HULE ADQ. C.M.P.</t>
  </si>
  <si>
    <t>MATERIAL ELECTRICO Y ELECTRONICO</t>
  </si>
  <si>
    <t>MATERIALES COMPLEMENTARIOS</t>
  </si>
  <si>
    <t>OTROS MATERIALES Y ARTICULOS DE CONSTRUCCION Y REP</t>
  </si>
  <si>
    <t>SUSTANCIAS QUÍMICAS</t>
  </si>
  <si>
    <t>FERTILIZANTES, PESTICIDAS Y OTROS AGROQUIMICOS</t>
  </si>
  <si>
    <t>MAT., ACCESORIOS Y SUMINISTROS DE LABORATORIO</t>
  </si>
  <si>
    <t>FIBRAS SINTÉTICAS, HULES, PLÁSTICOS Y DERIVS.</t>
  </si>
  <si>
    <t>COMBUSTIBLES, LUBRICANTES Y ADITIVOS</t>
  </si>
  <si>
    <t>PRENDAS DE PROTECCIÓN</t>
  </si>
  <si>
    <t>HERRAMIENTAS MENORES</t>
  </si>
  <si>
    <t>REFACCIONES Y ACCESORIOS MENORES DE EDIFICIOS</t>
  </si>
  <si>
    <t>REFACCIONES Y ACCESORIOS PARA EQ. DE COMPUTO</t>
  </si>
  <si>
    <t>REF. Y ACCESORIOS ME. DE EQ. DE TRANSPORTE</t>
  </si>
  <si>
    <t>SERVICIO DE ENERGÍA ELÉCTRICA</t>
  </si>
  <si>
    <t>SERVICIO DE AGUA POTABLE</t>
  </si>
  <si>
    <t>TELEFONÍA TRADICIONAL</t>
  </si>
  <si>
    <t>SERV. ACCESO A INTERNET, REDES Y PROC. DE INFO.</t>
  </si>
  <si>
    <t>SERVICIOS POSTALES Y TELEGRAFICOS</t>
  </si>
  <si>
    <t>ARRENDAMIENTO DE EQUIPO DE TRANSPORTE</t>
  </si>
  <si>
    <t>ARRENDAMIENTO DE ACTIVOS INTANGIBLES</t>
  </si>
  <si>
    <t>OTROS ARRENDAMIENTOS</t>
  </si>
  <si>
    <t>SERVS. CONSULT. ADM., PROCS., TEC. Y TECNO.</t>
  </si>
  <si>
    <t>SERVICIOS DE VIGILANCIA</t>
  </si>
  <si>
    <t>SEGUROS DE BIENES PATRIMONIALES</t>
  </si>
  <si>
    <t>CONSERV. Y MANTENIMIENTO MENOR DE INMUEBLES</t>
  </si>
  <si>
    <t>REPARACION Y MANTENIMIENTO DE EQUIPO DE EQ. TRANSP</t>
  </si>
  <si>
    <t>SERVICIOS DE LIMPIEZA Y MANEJO DE DESECHOS</t>
  </si>
  <si>
    <t>PASAJES AEREOS</t>
  </si>
  <si>
    <t>PASAJES TERRESTRES</t>
  </si>
  <si>
    <t>VIATICOS EN EL PAIS</t>
  </si>
  <si>
    <t>GASTOS DE CEREMONIAL</t>
  </si>
  <si>
    <t>GASTOS DE ORDEN SOCIAL Y CULTURAL</t>
  </si>
  <si>
    <t>CONGRESOS Y CONVENCIONES</t>
  </si>
  <si>
    <t>GASTOS  DE REPRESENTACION</t>
  </si>
  <si>
    <t>OTROS IMPUESTOS Y DERECHOS</t>
  </si>
  <si>
    <t>IMPUESTO DE NOMINA</t>
  </si>
  <si>
    <t>PAGOS DE DEFUNCIÓN</t>
  </si>
  <si>
    <t>INSTITUTO TECNOLOGICO SUPERIOR DE SALVATIERRA
BALANZA DE COMPROBACIÓN
JUNIO 2018</t>
  </si>
  <si>
    <t xml:space="preserve">  APLICACIÓN DE REMANE</t>
  </si>
  <si>
    <t xml:space="preserve">  APLICACIÓN DE REMANENTE MUNICIPAL</t>
  </si>
  <si>
    <t xml:space="preserve">  APLICACIÓN DE REMANENTE PROPIO</t>
  </si>
  <si>
    <t xml:space="preserve">  APLICACIÓN DE REMANENTE FEDERAL</t>
  </si>
  <si>
    <t xml:space="preserve">  AJUSTES Y CORRECCIONES</t>
  </si>
  <si>
    <t xml:space="preserve">  POR CONCEPTO DE RENT</t>
  </si>
  <si>
    <t xml:space="preserve"> POR CONCEPTO DE FICHAS</t>
  </si>
  <si>
    <t xml:space="preserve">  REEXPEDICION DE CREDENCIALES</t>
  </si>
  <si>
    <t xml:space="preserve">  GESTORIA DE TITULACION</t>
  </si>
  <si>
    <t xml:space="preserve">  SANCIONES</t>
  </si>
  <si>
    <t xml:space="preserve">  APOYO ECONÓMICO PARA</t>
  </si>
  <si>
    <t xml:space="preserve">  INGRESOS POR LA VENT</t>
  </si>
  <si>
    <t xml:space="preserve">  SERVICIOS PERSONALES</t>
  </si>
  <si>
    <t xml:space="preserve">  MATERIALES Y SUMINISTROS</t>
  </si>
  <si>
    <t xml:space="preserve">  SERVICIOS GENERALES</t>
  </si>
  <si>
    <t xml:space="preserve">  AYUDAS Y SUBSIDIOS</t>
  </si>
  <si>
    <t xml:space="preserve">  INTERES NORMALES</t>
  </si>
  <si>
    <t xml:space="preserve">  INTERESES CONVENIOS FEDERALES</t>
  </si>
  <si>
    <t xml:space="preserve">  Diferencia por Redondeo</t>
  </si>
  <si>
    <t xml:space="preserve">  SUELDOS BASE AL PERS</t>
  </si>
  <si>
    <t xml:space="preserve">  HONORARIOS ASIMILABLES A SALARIOS</t>
  </si>
  <si>
    <t xml:space="preserve">  PRIMAS DE VACAS., D</t>
  </si>
  <si>
    <t xml:space="preserve">  COMPENSACIONES</t>
  </si>
  <si>
    <t xml:space="preserve">  APORTACIONES DE SEGURIDAD SOCIAL</t>
  </si>
  <si>
    <t xml:space="preserve">  APORTACIONES A FONDOS DE VIVIENDA</t>
  </si>
  <si>
    <t xml:space="preserve">  APORTACIONES AL SIST</t>
  </si>
  <si>
    <t xml:space="preserve">  PRESTACIONES CONTRACTUALES</t>
  </si>
  <si>
    <t xml:space="preserve">  APOYOS A LA CAPACITA</t>
  </si>
  <si>
    <t xml:space="preserve">  MATERIALES Y ÚTILES DE OFICINA</t>
  </si>
  <si>
    <t xml:space="preserve">  MAT.,UTILES Y EQUIPO</t>
  </si>
  <si>
    <t xml:space="preserve">  MATERIAL DE LIMPIEZA</t>
  </si>
  <si>
    <t xml:space="preserve">  ALIMENTACIÓN DE PERSONAS</t>
  </si>
  <si>
    <t xml:space="preserve">  PROD. ALIM., AGRO.</t>
  </si>
  <si>
    <t xml:space="preserve">  PROD. CUERO, PIEL,</t>
  </si>
  <si>
    <t xml:space="preserve">  MATERIAL ELECTRICO Y ELECTRONICO</t>
  </si>
  <si>
    <t xml:space="preserve">  MATERIALES COMPLEMENTARIOS</t>
  </si>
  <si>
    <t xml:space="preserve">  OTROS MATERIALES Y A</t>
  </si>
  <si>
    <t xml:space="preserve">  SUSTANCIAS QUÍMICAS</t>
  </si>
  <si>
    <t xml:space="preserve">  FERTILIZANTES, PESTI</t>
  </si>
  <si>
    <t xml:space="preserve">  MEDICINAS Y PRODUCTO</t>
  </si>
  <si>
    <t xml:space="preserve">  MAT., ACCESORIOS Y</t>
  </si>
  <si>
    <t xml:space="preserve">  FIBRAS SINTÉTICAS,</t>
  </si>
  <si>
    <t xml:space="preserve">  COMBUSTIBLES, LUBRI</t>
  </si>
  <si>
    <t xml:space="preserve">  VESTUARIOS Y UNIFORMES</t>
  </si>
  <si>
    <t xml:space="preserve">  PRENDAS DE PROTECCIÓN</t>
  </si>
  <si>
    <t xml:space="preserve">  HERRAMIENTAS MENORES</t>
  </si>
  <si>
    <t xml:space="preserve">  REFACCIONES Y ACCESO</t>
  </si>
  <si>
    <t xml:space="preserve">  REF. Y ACCESORIOS ME</t>
  </si>
  <si>
    <t xml:space="preserve">  SERVICIO DE ENERGÍA ELÉCTRICA</t>
  </si>
  <si>
    <t xml:space="preserve">  SERVICIO DE AGUA POTABLE</t>
  </si>
  <si>
    <t xml:space="preserve">  TELEFONÍA TRADICIONAL</t>
  </si>
  <si>
    <t xml:space="preserve">  SERV. ACCESO A INTER</t>
  </si>
  <si>
    <t xml:space="preserve">  SERVICIOS POSTALES Y TELEGRAFICOS</t>
  </si>
  <si>
    <t xml:space="preserve">  ARRENDAMIENTO DE EQU</t>
  </si>
  <si>
    <t xml:space="preserve">  ARRENDAMIENTO DE ACT</t>
  </si>
  <si>
    <t xml:space="preserve">  OTROS ARRENDAMIENTOS</t>
  </si>
  <si>
    <t xml:space="preserve">  SERVICIOS DE CAPACITACION</t>
  </si>
  <si>
    <t xml:space="preserve">  SERVS. CONSULT. ADM.</t>
  </si>
  <si>
    <t xml:space="preserve">  SERVICIOS DE VIGILANCIA</t>
  </si>
  <si>
    <t xml:space="preserve">  SERVICIOS PROFESIONA</t>
  </si>
  <si>
    <t xml:space="preserve">  SEGUROS DE BIENES PATRIMONIALES</t>
  </si>
  <si>
    <t xml:space="preserve">  CONSERV. Y MANTENIMI</t>
  </si>
  <si>
    <t xml:space="preserve">  REPARACION Y MANTENI</t>
  </si>
  <si>
    <t xml:space="preserve">  SERVICIOS DE LIMPIEZ</t>
  </si>
  <si>
    <t xml:space="preserve">  PASAJES AEREOS</t>
  </si>
  <si>
    <t xml:space="preserve">  PASAJES TERRESTRES</t>
  </si>
  <si>
    <t xml:space="preserve">  VIATICOS EN EL PAIS</t>
  </si>
  <si>
    <t xml:space="preserve">  GASTOS DE CEREMONIAL</t>
  </si>
  <si>
    <t xml:space="preserve">  GASTOS DE ORDEN SOCIAL Y CULTURAL</t>
  </si>
  <si>
    <t xml:space="preserve">  CONGRESOS Y CONVENCIONES</t>
  </si>
  <si>
    <t xml:space="preserve">  GASTOS  DE REPRESENTACION</t>
  </si>
  <si>
    <t xml:space="preserve"> OTROS IMPUESTOS Y DERECHOS</t>
  </si>
  <si>
    <t xml:space="preserve">  IMPUESTO DE NOMINA</t>
  </si>
  <si>
    <t xml:space="preserve">  PAGOS DE DEFUNCIÓN</t>
  </si>
  <si>
    <t xml:space="preserve">  BECAS Y OT. AYUDAS P</t>
  </si>
  <si>
    <t>5133339000  SERVICIOS PROFESIONALES CIENTIFICOS Y TECNICOS</t>
  </si>
  <si>
    <t>Al 30 de Septiembre  del 2018</t>
  </si>
  <si>
    <t>DIRECTOR GENERAL</t>
  </si>
  <si>
    <t>DR. RODRIGO CARRASCO RAMIREZ</t>
  </si>
  <si>
    <t xml:space="preserve">              DIRECTOR GENERAL</t>
  </si>
  <si>
    <t>Del 01 de Enero al 30 de Septiembre del 2018 y  2017</t>
  </si>
  <si>
    <t>Al 30 de Septiembre del 2018 y  2017</t>
  </si>
  <si>
    <t>Al 30 de Septiembre del 2018</t>
  </si>
  <si>
    <t>4169610903 RECURSOS INTERINSTITUCIONALES</t>
  </si>
  <si>
    <t>5122223000 UTENCILIOS PARA EL SERVICIO DE ALIMENTACION</t>
  </si>
  <si>
    <t>5125253000 MEDICINAS Y PRODUCTOS FARMACEUTICOS</t>
  </si>
  <si>
    <t>5121215000 MATERIAL IMPRESO E INFORMACION DIGITAL</t>
  </si>
  <si>
    <t>5127271000 VESTUARIOS Y UNIFORMES</t>
  </si>
  <si>
    <t>5127273000 ARTICULOS DEPORTIVOS</t>
  </si>
  <si>
    <t>5133334000 SERVICIOS DE CAPACITACION</t>
  </si>
  <si>
    <t>5135359000 SERVICIO DE JARDINERIA Y FUMIGACION</t>
  </si>
  <si>
    <t>5136365000 SERVICIO DE LA INDUSTRIAFILMICA Y DEL SONIDO Y VID</t>
  </si>
  <si>
    <t>5136366000 SERVICIOS DE CREACION Y DIFUSION EN INTERNET</t>
  </si>
  <si>
    <t>5139396000 OTROS GASTOS POR RESPONSABILIDADES</t>
  </si>
  <si>
    <t>5139399000 OTROS SERVICIOS GENERALES</t>
  </si>
  <si>
    <t>1112102014 BANCOMER 0112150344 SICES PRODIES</t>
  </si>
  <si>
    <t>Correspondiente del 1 de enero al 30 de Septiembre de 2018</t>
  </si>
  <si>
    <t>Del 1 de Enero al 30 de Septiembre de 2018</t>
  </si>
  <si>
    <t>Del 01 de Enero al 30 de Septiembre de  2018</t>
  </si>
  <si>
    <t>Del 01 de Enero al 30 de Septiembre de 2018</t>
  </si>
  <si>
    <t>Del 01 Enero al 30 de Septiembre del 2018</t>
  </si>
  <si>
    <t>Del 1 de Enero al 30 de Septiembre 2018</t>
  </si>
  <si>
    <t>_________________________________</t>
  </si>
  <si>
    <t xml:space="preserve">               DIRECTOR GENERAL</t>
  </si>
  <si>
    <t xml:space="preserve">                                CP RAMIRO CONTRERAS RODRIGUEZ</t>
  </si>
  <si>
    <t xml:space="preserve">                                           SUBDIRECTOR DE FINANZAS Y ADMINISTRACION</t>
  </si>
  <si>
    <t>0112150344</t>
  </si>
  <si>
    <t>PRODIES 2018</t>
  </si>
  <si>
    <t>INSTITUTO TECNOLOGICO SUPERIOR DE SALVATIERRA
MONTOS PAGADOS POR AYUDAS Y SUBSIDIOS
TRIMESTRE  JULIO A SEPTIEMBRE DEL 2018</t>
  </si>
  <si>
    <t>LOPEZ CORTES ANA MARIA</t>
  </si>
  <si>
    <t>LXCA931113MGTPRN08</t>
  </si>
  <si>
    <t>NAVA FRANCO FRANCISCO MARTIN</t>
  </si>
  <si>
    <t>NAFF950702HGTVRR01</t>
  </si>
  <si>
    <t>CISNEROS SIERRA NANCY MARIBEL</t>
  </si>
  <si>
    <t>CISN991012MGTSRN02</t>
  </si>
  <si>
    <t>PIZANO PIZANO REYNA CRISTINA</t>
  </si>
  <si>
    <t>PIPR000809MMNZZYA4</t>
  </si>
  <si>
    <t>PANIAGUA AMANTE ALONDRA</t>
  </si>
  <si>
    <t>CARDIEL CORNEJO NANCY SOFIA</t>
  </si>
  <si>
    <t>CACN991227MGTRRN08</t>
  </si>
  <si>
    <t>ESPINOZA GALVAN KARLA</t>
  </si>
  <si>
    <t>EIGK991011MGTSLR01</t>
  </si>
  <si>
    <t>MARTINEZ VAZQUEZ MARIA JOSE</t>
  </si>
  <si>
    <t xml:space="preserve">SILVA PALOALTO ALONDRA DEL CARMEN </t>
  </si>
  <si>
    <t>SIPA970204MGTLL01</t>
  </si>
  <si>
    <t xml:space="preserve">GARCIA PEREZ JULIANA </t>
  </si>
  <si>
    <t>HERNADEZ PEREZ YAYRA</t>
  </si>
  <si>
    <t>HEPY991025MGTRRY00</t>
  </si>
  <si>
    <t xml:space="preserve">LOPEZ SERRANO LUZ DANIELA </t>
  </si>
  <si>
    <t>LOSL990105MGTPRZ09</t>
  </si>
  <si>
    <t>MARIA DE LOS ANGELES GOMEZ LOPEZ</t>
  </si>
  <si>
    <t xml:space="preserve">RAUL ALBERTO AMADOR BOTELLO </t>
  </si>
  <si>
    <t>AABR920310HGTMTL08</t>
  </si>
  <si>
    <t xml:space="preserve">                DIRECTOR GENERAL</t>
  </si>
  <si>
    <t xml:space="preserve">         CP RAMIRO CONTERAS RODRIGUEZ</t>
  </si>
  <si>
    <t>INSTITUTO TECNOLOGICO SUPERIOR DE SALVATIERRA
EJERCICIO Y DESTINO DE GASTO FEDERALIZADO Y REINTEGROS
DEL 1 DE ENERO AL AL 30 DE SEPTIEMBRE DEL 2018</t>
  </si>
  <si>
    <t>2511832110</t>
  </si>
  <si>
    <t>Gasto de Operación ITSV 2011</t>
  </si>
  <si>
    <t>2514832307</t>
  </si>
  <si>
    <t>EXP OFER EDU INT TEC SUP SALVATIERRA 14</t>
  </si>
  <si>
    <t>2515832260</t>
  </si>
  <si>
    <t>INT PROGRAMA DE EXPANSIÓN EN LA OFERTA E</t>
  </si>
  <si>
    <t>5690-000040100328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</si>
</sst>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#,##0.00;\-#,##0.00;&quot; &quot;"/>
    <numFmt numFmtId="168" formatCode="#,##0;\-#,##0;&quot; &quot;"/>
    <numFmt numFmtId="169" formatCode="_-[$€-2]* #,##0.00_-;\-[$€-2]* #,##0.00_-;_-[$€-2]* &quot;-&quot;??_-"/>
    <numFmt numFmtId="170" formatCode="_-* #,##0.00\ _€_-;\-* #,##0.00\ _€_-;_-* &quot;-&quot;??\ _€_-;_-@_-"/>
    <numFmt numFmtId="171" formatCode="&quot;$&quot;#,##0.00"/>
    <numFmt numFmtId="172" formatCode="0.0000"/>
    <numFmt numFmtId="173" formatCode="0.000"/>
  </numFmts>
  <fonts count="58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10"/>
      <color rgb="FF0070C0"/>
      <name val="Arial"/>
      <family val="2"/>
    </font>
    <font>
      <b/>
      <u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11"/>
      <color rgb="FF00206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b/>
      <sz val="8"/>
      <color theme="0"/>
      <name val="Arial"/>
      <family val="2"/>
    </font>
    <font>
      <sz val="7.5"/>
      <color theme="1"/>
      <name val="Arial"/>
      <family val="2"/>
    </font>
    <font>
      <u/>
      <sz val="1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/>
      <top style="thick">
        <color rgb="FF000000"/>
      </top>
      <bottom style="medium">
        <color rgb="FFCCCCCC"/>
      </bottom>
      <diagonal/>
    </border>
    <border>
      <left/>
      <right style="medium">
        <color rgb="FF000000"/>
      </right>
      <top style="thick">
        <color rgb="FF000000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7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3" fillId="0" borderId="0"/>
    <xf numFmtId="0" fontId="45" fillId="0" borderId="0" applyNumberFormat="0" applyFill="0" applyBorder="0" applyAlignment="0" applyProtection="0"/>
    <xf numFmtId="2" fontId="45" fillId="0" borderId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Protection="0">
      <alignment horizont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9" borderId="49" applyNumberFormat="0" applyFont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0" fontId="45" fillId="0" borderId="50" applyNumberFormat="0" applyFill="0" applyAlignment="0" applyProtection="0"/>
    <xf numFmtId="170" fontId="11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0" fontId="48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" fontId="37" fillId="18" borderId="51" applyNumberFormat="0" applyProtection="0">
      <alignment horizontal="left" vertical="center" indent="1"/>
    </xf>
  </cellStyleXfs>
  <cellXfs count="1071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14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8" fillId="4" borderId="0" xfId="0" applyFont="1" applyFill="1"/>
    <xf numFmtId="49" fontId="12" fillId="4" borderId="19" xfId="0" applyNumberFormat="1" applyFont="1" applyFill="1" applyBorder="1" applyAlignment="1">
      <alignment horizontal="left"/>
    </xf>
    <xf numFmtId="167" fontId="12" fillId="4" borderId="19" xfId="0" applyNumberFormat="1" applyFont="1" applyFill="1" applyBorder="1"/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167" fontId="12" fillId="4" borderId="5" xfId="0" applyNumberFormat="1" applyFont="1" applyFill="1" applyBorder="1"/>
    <xf numFmtId="168" fontId="12" fillId="4" borderId="5" xfId="0" applyNumberFormat="1" applyFont="1" applyFill="1" applyBorder="1"/>
    <xf numFmtId="0" fontId="13" fillId="0" borderId="0" xfId="0" applyFont="1" applyBorder="1" applyAlignment="1">
      <alignment horizontal="center"/>
    </xf>
    <xf numFmtId="0" fontId="17" fillId="7" borderId="0" xfId="0" applyFont="1" applyFill="1"/>
    <xf numFmtId="0" fontId="18" fillId="7" borderId="0" xfId="0" applyFont="1" applyFill="1" applyBorder="1" applyAlignment="1"/>
    <xf numFmtId="0" fontId="17" fillId="4" borderId="0" xfId="0" applyFont="1" applyFill="1"/>
    <xf numFmtId="0" fontId="12" fillId="0" borderId="0" xfId="3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12" fillId="4" borderId="0" xfId="3" applyFont="1" applyFill="1" applyBorder="1" applyAlignment="1">
      <alignment horizontal="center"/>
    </xf>
    <xf numFmtId="0" fontId="12" fillId="4" borderId="0" xfId="0" applyFont="1" applyFill="1" applyBorder="1" applyAlignment="1">
      <alignment horizontal="right"/>
    </xf>
    <xf numFmtId="0" fontId="12" fillId="4" borderId="0" xfId="0" applyNumberFormat="1" applyFont="1" applyFill="1" applyBorder="1" applyAlignment="1" applyProtection="1">
      <protection locked="0"/>
    </xf>
    <xf numFmtId="0" fontId="17" fillId="4" borderId="0" xfId="0" applyFont="1" applyFill="1" applyBorder="1"/>
    <xf numFmtId="0" fontId="12" fillId="4" borderId="0" xfId="3" applyFont="1" applyFill="1" applyBorder="1" applyAlignment="1">
      <alignment horizontal="centerContinuous"/>
    </xf>
    <xf numFmtId="0" fontId="18" fillId="4" borderId="0" xfId="0" applyFont="1" applyFill="1" applyBorder="1" applyAlignment="1">
      <alignment horizontal="center"/>
    </xf>
    <xf numFmtId="0" fontId="17" fillId="4" borderId="0" xfId="0" applyFont="1" applyFill="1" applyBorder="1" applyAlignment="1"/>
    <xf numFmtId="0" fontId="3" fillId="4" borderId="0" xfId="3" applyFont="1" applyFill="1" applyBorder="1" applyAlignment="1">
      <alignment horizontal="center" vertical="center"/>
    </xf>
    <xf numFmtId="0" fontId="3" fillId="4" borderId="0" xfId="3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 vertical="center"/>
    </xf>
    <xf numFmtId="165" fontId="12" fillId="7" borderId="6" xfId="2" applyNumberFormat="1" applyFont="1" applyFill="1" applyBorder="1" applyAlignment="1">
      <alignment horizontal="center" vertical="center"/>
    </xf>
    <xf numFmtId="0" fontId="12" fillId="7" borderId="6" xfId="3" applyFont="1" applyFill="1" applyBorder="1" applyAlignment="1">
      <alignment horizontal="center" vertical="center"/>
    </xf>
    <xf numFmtId="0" fontId="12" fillId="7" borderId="10" xfId="3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/>
    </xf>
    <xf numFmtId="0" fontId="17" fillId="4" borderId="1" xfId="0" applyFont="1" applyFill="1" applyBorder="1" applyAlignment="1"/>
    <xf numFmtId="0" fontId="12" fillId="4" borderId="0" xfId="3" applyFont="1" applyFill="1" applyBorder="1" applyAlignment="1">
      <alignment vertical="center"/>
    </xf>
    <xf numFmtId="0" fontId="3" fillId="4" borderId="0" xfId="3" applyFont="1" applyFill="1" applyBorder="1" applyAlignment="1"/>
    <xf numFmtId="0" fontId="17" fillId="4" borderId="2" xfId="0" applyFont="1" applyFill="1" applyBorder="1"/>
    <xf numFmtId="0" fontId="12" fillId="4" borderId="1" xfId="0" applyFont="1" applyFill="1" applyBorder="1" applyAlignment="1"/>
    <xf numFmtId="3" fontId="3" fillId="4" borderId="0" xfId="0" applyNumberFormat="1" applyFont="1" applyFill="1" applyBorder="1" applyAlignment="1">
      <alignment vertical="top"/>
    </xf>
    <xf numFmtId="0" fontId="17" fillId="4" borderId="0" xfId="0" applyFont="1" applyFill="1" applyBorder="1" applyAlignment="1">
      <alignment vertical="top"/>
    </xf>
    <xf numFmtId="0" fontId="17" fillId="4" borderId="2" xfId="0" applyFont="1" applyFill="1" applyBorder="1" applyAlignment="1"/>
    <xf numFmtId="0" fontId="17" fillId="4" borderId="0" xfId="0" applyFont="1" applyFill="1" applyAlignment="1"/>
    <xf numFmtId="0" fontId="12" fillId="4" borderId="1" xfId="0" applyFont="1" applyFill="1" applyBorder="1" applyAlignment="1">
      <alignment horizontal="left" vertical="top"/>
    </xf>
    <xf numFmtId="3" fontId="12" fillId="4" borderId="0" xfId="0" applyNumberFormat="1" applyFont="1" applyFill="1" applyBorder="1" applyAlignment="1">
      <alignment vertical="top"/>
    </xf>
    <xf numFmtId="0" fontId="17" fillId="4" borderId="2" xfId="0" applyFont="1" applyFill="1" applyBorder="1" applyAlignment="1">
      <alignment vertical="top"/>
    </xf>
    <xf numFmtId="0" fontId="3" fillId="4" borderId="1" xfId="0" applyFont="1" applyFill="1" applyBorder="1" applyAlignment="1">
      <alignment horizontal="left" vertical="top"/>
    </xf>
    <xf numFmtId="3" fontId="3" fillId="4" borderId="0" xfId="2" applyNumberFormat="1" applyFont="1" applyFill="1" applyBorder="1" applyAlignment="1" applyProtection="1">
      <alignment vertical="top"/>
      <protection locked="0"/>
    </xf>
    <xf numFmtId="0" fontId="12" fillId="4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vertical="top"/>
    </xf>
    <xf numFmtId="3" fontId="20" fillId="4" borderId="0" xfId="0" applyNumberFormat="1" applyFont="1" applyFill="1" applyBorder="1" applyAlignment="1">
      <alignment vertical="top"/>
    </xf>
    <xf numFmtId="3" fontId="3" fillId="4" borderId="0" xfId="0" applyNumberFormat="1" applyFont="1" applyFill="1" applyBorder="1" applyAlignment="1" applyProtection="1">
      <alignment vertical="top"/>
      <protection locked="0"/>
    </xf>
    <xf numFmtId="0" fontId="21" fillId="4" borderId="0" xfId="0" applyFont="1" applyFill="1" applyBorder="1" applyAlignment="1">
      <alignment vertical="top"/>
    </xf>
    <xf numFmtId="0" fontId="21" fillId="4" borderId="1" xfId="0" applyFont="1" applyFill="1" applyBorder="1" applyAlignment="1">
      <alignment horizontal="left" vertical="top"/>
    </xf>
    <xf numFmtId="3" fontId="21" fillId="4" borderId="0" xfId="0" applyNumberFormat="1" applyFont="1" applyFill="1" applyBorder="1" applyAlignment="1">
      <alignment vertical="top"/>
    </xf>
    <xf numFmtId="0" fontId="22" fillId="4" borderId="0" xfId="0" applyFont="1" applyFill="1" applyBorder="1" applyAlignment="1">
      <alignment vertical="top"/>
    </xf>
    <xf numFmtId="3" fontId="12" fillId="4" borderId="0" xfId="2" applyNumberFormat="1" applyFont="1" applyFill="1" applyBorder="1" applyAlignment="1">
      <alignment vertical="top"/>
    </xf>
    <xf numFmtId="0" fontId="17" fillId="4" borderId="1" xfId="0" applyFont="1" applyFill="1" applyBorder="1"/>
    <xf numFmtId="3" fontId="21" fillId="4" borderId="0" xfId="2" applyNumberFormat="1" applyFont="1" applyFill="1" applyBorder="1" applyAlignment="1">
      <alignment vertical="top"/>
    </xf>
    <xf numFmtId="0" fontId="22" fillId="4" borderId="2" xfId="0" applyFont="1" applyFill="1" applyBorder="1" applyAlignment="1">
      <alignment vertical="top"/>
    </xf>
    <xf numFmtId="0" fontId="21" fillId="4" borderId="0" xfId="0" applyFont="1" applyFill="1" applyBorder="1" applyAlignment="1">
      <alignment vertical="top" wrapText="1"/>
    </xf>
    <xf numFmtId="0" fontId="17" fillId="4" borderId="3" xfId="0" applyFont="1" applyFill="1" applyBorder="1"/>
    <xf numFmtId="0" fontId="17" fillId="4" borderId="4" xfId="0" applyFont="1" applyFill="1" applyBorder="1"/>
    <xf numFmtId="0" fontId="17" fillId="4" borderId="4" xfId="0" applyFont="1" applyFill="1" applyBorder="1" applyAlignment="1"/>
    <xf numFmtId="0" fontId="17" fillId="4" borderId="5" xfId="0" applyFont="1" applyFill="1" applyBorder="1"/>
    <xf numFmtId="0" fontId="3" fillId="4" borderId="4" xfId="0" applyFont="1" applyFill="1" applyBorder="1" applyAlignment="1">
      <alignment vertical="top"/>
    </xf>
    <xf numFmtId="0" fontId="3" fillId="4" borderId="4" xfId="0" applyFont="1" applyFill="1" applyBorder="1"/>
    <xf numFmtId="43" fontId="3" fillId="4" borderId="4" xfId="2" applyFont="1" applyFill="1" applyBorder="1"/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/>
    <xf numFmtId="0" fontId="3" fillId="4" borderId="0" xfId="0" applyFont="1" applyFill="1" applyBorder="1"/>
    <xf numFmtId="43" fontId="3" fillId="4" borderId="0" xfId="2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/>
    <xf numFmtId="0" fontId="12" fillId="4" borderId="0" xfId="0" applyFont="1" applyFill="1" applyBorder="1" applyAlignment="1">
      <alignment horizontal="right" vertical="top"/>
    </xf>
    <xf numFmtId="0" fontId="12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right"/>
    </xf>
    <xf numFmtId="43" fontId="3" fillId="4" borderId="0" xfId="2" applyFont="1" applyFill="1" applyBorder="1" applyAlignment="1">
      <alignment vertical="top"/>
    </xf>
    <xf numFmtId="0" fontId="3" fillId="4" borderId="0" xfId="0" applyFont="1" applyFill="1" applyBorder="1" applyAlignment="1" applyProtection="1">
      <alignment vertical="top" wrapText="1"/>
      <protection locked="0"/>
    </xf>
    <xf numFmtId="0" fontId="17" fillId="7" borderId="0" xfId="0" applyFont="1" applyFill="1" applyBorder="1"/>
    <xf numFmtId="0" fontId="17" fillId="7" borderId="0" xfId="0" applyFont="1" applyFill="1" applyBorder="1" applyAlignment="1">
      <alignment vertical="top"/>
    </xf>
    <xf numFmtId="0" fontId="17" fillId="7" borderId="0" xfId="0" applyFont="1" applyFill="1" applyBorder="1" applyAlignment="1">
      <alignment horizontal="right" vertical="top"/>
    </xf>
    <xf numFmtId="0" fontId="12" fillId="7" borderId="0" xfId="0" applyFont="1" applyFill="1" applyBorder="1" applyAlignment="1"/>
    <xf numFmtId="0" fontId="17" fillId="4" borderId="0" xfId="0" applyFont="1" applyFill="1" applyAlignment="1">
      <alignment vertical="top"/>
    </xf>
    <xf numFmtId="0" fontId="12" fillId="7" borderId="0" xfId="1" applyNumberFormat="1" applyFont="1" applyFill="1" applyBorder="1" applyAlignment="1">
      <alignment vertical="center"/>
    </xf>
    <xf numFmtId="0" fontId="12" fillId="4" borderId="0" xfId="1" applyNumberFormat="1" applyFont="1" applyFill="1" applyBorder="1" applyAlignment="1">
      <alignment horizontal="centerContinuous" vertical="center"/>
    </xf>
    <xf numFmtId="0" fontId="12" fillId="4" borderId="0" xfId="1" applyNumberFormat="1" applyFont="1" applyFill="1" applyBorder="1" applyAlignment="1">
      <alignment vertical="center"/>
    </xf>
    <xf numFmtId="0" fontId="12" fillId="4" borderId="0" xfId="1" applyNumberFormat="1" applyFont="1" applyFill="1" applyBorder="1" applyAlignment="1">
      <alignment horizontal="right" vertical="top"/>
    </xf>
    <xf numFmtId="0" fontId="3" fillId="7" borderId="8" xfId="0" applyFont="1" applyFill="1" applyBorder="1"/>
    <xf numFmtId="0" fontId="19" fillId="4" borderId="0" xfId="0" applyFont="1" applyFill="1" applyAlignment="1">
      <alignment vertical="top"/>
    </xf>
    <xf numFmtId="0" fontId="19" fillId="4" borderId="0" xfId="0" applyFont="1" applyFill="1" applyBorder="1"/>
    <xf numFmtId="165" fontId="12" fillId="7" borderId="0" xfId="2" applyNumberFormat="1" applyFont="1" applyFill="1" applyBorder="1" applyAlignment="1">
      <alignment horizontal="center"/>
    </xf>
    <xf numFmtId="0" fontId="3" fillId="7" borderId="2" xfId="0" applyFont="1" applyFill="1" applyBorder="1"/>
    <xf numFmtId="166" fontId="3" fillId="4" borderId="0" xfId="2" applyNumberFormat="1" applyFont="1" applyFill="1" applyBorder="1" applyAlignment="1">
      <alignment vertical="top"/>
    </xf>
    <xf numFmtId="0" fontId="17" fillId="4" borderId="0" xfId="0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0" fontId="3" fillId="4" borderId="0" xfId="0" applyFont="1" applyFill="1" applyBorder="1" applyAlignment="1">
      <alignment horizontal="left" vertical="top" wrapText="1"/>
    </xf>
    <xf numFmtId="3" fontId="3" fillId="4" borderId="0" xfId="2" applyNumberFormat="1" applyFont="1" applyFill="1" applyBorder="1" applyAlignment="1">
      <alignment vertical="top"/>
    </xf>
    <xf numFmtId="3" fontId="12" fillId="4" borderId="0" xfId="0" applyNumberFormat="1" applyFont="1" applyFill="1" applyBorder="1" applyAlignment="1" applyProtection="1">
      <alignment vertical="top"/>
    </xf>
    <xf numFmtId="0" fontId="18" fillId="4" borderId="0" xfId="0" applyFont="1" applyFill="1" applyBorder="1" applyAlignment="1">
      <alignment horizontal="right" vertical="top"/>
    </xf>
    <xf numFmtId="0" fontId="12" fillId="4" borderId="0" xfId="0" applyFont="1" applyFill="1" applyBorder="1" applyAlignment="1">
      <alignment horizontal="left" vertical="top" wrapText="1"/>
    </xf>
    <xf numFmtId="0" fontId="17" fillId="4" borderId="0" xfId="0" applyFont="1" applyFill="1" applyBorder="1" applyAlignment="1">
      <alignment vertical="top" wrapText="1"/>
    </xf>
    <xf numFmtId="0" fontId="12" fillId="4" borderId="0" xfId="0" applyFont="1" applyFill="1" applyBorder="1" applyAlignment="1">
      <alignment horizontal="left" vertical="top"/>
    </xf>
    <xf numFmtId="3" fontId="20" fillId="4" borderId="0" xfId="2" applyNumberFormat="1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top"/>
    </xf>
    <xf numFmtId="0" fontId="17" fillId="4" borderId="4" xfId="0" applyFont="1" applyFill="1" applyBorder="1" applyAlignment="1">
      <alignment vertical="top"/>
    </xf>
    <xf numFmtId="0" fontId="17" fillId="4" borderId="4" xfId="0" applyFont="1" applyFill="1" applyBorder="1" applyAlignment="1">
      <alignment horizontal="right" vertical="top"/>
    </xf>
    <xf numFmtId="0" fontId="17" fillId="7" borderId="0" xfId="0" applyFont="1" applyFill="1" applyBorder="1" applyAlignment="1"/>
    <xf numFmtId="0" fontId="12" fillId="7" borderId="0" xfId="3" applyFont="1" applyFill="1" applyBorder="1" applyAlignment="1"/>
    <xf numFmtId="0" fontId="12" fillId="4" borderId="0" xfId="3" applyFont="1" applyFill="1" applyBorder="1" applyAlignment="1"/>
    <xf numFmtId="0" fontId="17" fillId="4" borderId="0" xfId="0" applyFont="1" applyFill="1" applyAlignment="1">
      <alignment wrapText="1"/>
    </xf>
    <xf numFmtId="0" fontId="17" fillId="4" borderId="0" xfId="0" applyFont="1" applyFill="1" applyBorder="1" applyAlignment="1">
      <alignment wrapText="1"/>
    </xf>
    <xf numFmtId="0" fontId="17" fillId="4" borderId="1" xfId="0" applyFont="1" applyFill="1" applyBorder="1" applyAlignment="1">
      <alignment vertical="top"/>
    </xf>
    <xf numFmtId="0" fontId="12" fillId="4" borderId="0" xfId="3" applyFont="1" applyFill="1" applyBorder="1" applyAlignment="1">
      <alignment vertical="top"/>
    </xf>
    <xf numFmtId="0" fontId="23" fillId="4" borderId="0" xfId="3" applyFont="1" applyFill="1" applyBorder="1" applyAlignment="1">
      <alignment horizontal="center"/>
    </xf>
    <xf numFmtId="3" fontId="12" fillId="4" borderId="0" xfId="0" applyNumberFormat="1" applyFont="1" applyFill="1" applyBorder="1" applyAlignment="1" applyProtection="1">
      <alignment horizontal="right" vertical="top"/>
    </xf>
    <xf numFmtId="3" fontId="3" fillId="4" borderId="0" xfId="0" applyNumberFormat="1" applyFont="1" applyFill="1" applyBorder="1" applyAlignment="1" applyProtection="1">
      <alignment horizontal="right" vertical="top"/>
    </xf>
    <xf numFmtId="3" fontId="3" fillId="4" borderId="0" xfId="2" applyNumberFormat="1" applyFont="1" applyFill="1" applyBorder="1" applyAlignment="1" applyProtection="1">
      <alignment horizontal="right" vertical="top" wrapText="1"/>
    </xf>
    <xf numFmtId="0" fontId="23" fillId="4" borderId="0" xfId="3" applyFont="1" applyFill="1" applyBorder="1" applyAlignment="1" applyProtection="1">
      <alignment horizontal="center"/>
    </xf>
    <xf numFmtId="0" fontId="3" fillId="4" borderId="3" xfId="0" applyFont="1" applyFill="1" applyBorder="1" applyAlignment="1">
      <alignment horizontal="left" vertical="top"/>
    </xf>
    <xf numFmtId="3" fontId="3" fillId="4" borderId="4" xfId="2" applyNumberFormat="1" applyFont="1" applyFill="1" applyBorder="1" applyAlignment="1" applyProtection="1">
      <alignment horizontal="right" vertical="top" wrapText="1"/>
    </xf>
    <xf numFmtId="0" fontId="17" fillId="4" borderId="6" xfId="0" applyFont="1" applyFill="1" applyBorder="1"/>
    <xf numFmtId="0" fontId="3" fillId="4" borderId="4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Protection="1">
      <protection locked="0"/>
    </xf>
    <xf numFmtId="43" fontId="3" fillId="4" borderId="0" xfId="2" applyFont="1" applyFill="1" applyBorder="1" applyProtection="1">
      <protection locked="0"/>
    </xf>
    <xf numFmtId="0" fontId="3" fillId="4" borderId="0" xfId="0" applyFont="1" applyFill="1" applyBorder="1" applyAlignment="1" applyProtection="1">
      <alignment vertical="center"/>
      <protection locked="0"/>
    </xf>
    <xf numFmtId="0" fontId="3" fillId="4" borderId="0" xfId="0" applyFont="1" applyFill="1" applyBorder="1" applyAlignment="1" applyProtection="1">
      <alignment wrapText="1"/>
      <protection locked="0"/>
    </xf>
    <xf numFmtId="0" fontId="12" fillId="4" borderId="0" xfId="0" applyFont="1" applyFill="1" applyBorder="1" applyAlignment="1"/>
    <xf numFmtId="0" fontId="24" fillId="7" borderId="11" xfId="3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7" xfId="3" applyFont="1" applyFill="1" applyBorder="1" applyAlignment="1">
      <alignment horizontal="center" vertical="center" wrapText="1"/>
    </xf>
    <xf numFmtId="0" fontId="12" fillId="7" borderId="8" xfId="3" applyFont="1" applyFill="1" applyBorder="1" applyAlignment="1">
      <alignment horizontal="center" vertical="center" wrapText="1"/>
    </xf>
    <xf numFmtId="0" fontId="24" fillId="4" borderId="0" xfId="0" applyFont="1" applyFill="1" applyBorder="1"/>
    <xf numFmtId="0" fontId="24" fillId="7" borderId="3" xfId="3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4" xfId="3" applyFont="1" applyFill="1" applyBorder="1" applyAlignment="1">
      <alignment horizontal="center" vertical="center" wrapText="1"/>
    </xf>
    <xf numFmtId="0" fontId="12" fillId="7" borderId="5" xfId="3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top"/>
    </xf>
    <xf numFmtId="3" fontId="18" fillId="4" borderId="0" xfId="0" applyNumberFormat="1" applyFont="1" applyFill="1" applyBorder="1" applyAlignment="1">
      <alignment vertical="top"/>
    </xf>
    <xf numFmtId="0" fontId="18" fillId="4" borderId="2" xfId="0" applyFont="1" applyFill="1" applyBorder="1" applyAlignment="1">
      <alignment vertical="top"/>
    </xf>
    <xf numFmtId="0" fontId="18" fillId="4" borderId="0" xfId="0" applyFont="1" applyFill="1" applyBorder="1" applyAlignment="1">
      <alignment vertical="top"/>
    </xf>
    <xf numFmtId="0" fontId="25" fillId="4" borderId="1" xfId="0" applyFont="1" applyFill="1" applyBorder="1" applyAlignment="1">
      <alignment vertical="top"/>
    </xf>
    <xf numFmtId="3" fontId="18" fillId="4" borderId="0" xfId="2" applyNumberFormat="1" applyFont="1" applyFill="1" applyBorder="1" applyAlignment="1">
      <alignment vertical="top"/>
    </xf>
    <xf numFmtId="0" fontId="25" fillId="4" borderId="2" xfId="0" applyFont="1" applyFill="1" applyBorder="1" applyAlignment="1">
      <alignment vertical="top"/>
    </xf>
    <xf numFmtId="0" fontId="26" fillId="4" borderId="0" xfId="0" applyFont="1" applyFill="1"/>
    <xf numFmtId="3" fontId="17" fillId="4" borderId="0" xfId="0" applyNumberFormat="1" applyFont="1" applyFill="1" applyBorder="1" applyAlignment="1">
      <alignment vertical="top"/>
    </xf>
    <xf numFmtId="0" fontId="17" fillId="4" borderId="0" xfId="0" applyFont="1" applyFill="1" applyBorder="1" applyAlignment="1">
      <alignment horizontal="left" vertical="top"/>
    </xf>
    <xf numFmtId="3" fontId="17" fillId="4" borderId="0" xfId="2" applyNumberFormat="1" applyFont="1" applyFill="1" applyBorder="1" applyAlignment="1">
      <alignment vertical="top"/>
    </xf>
    <xf numFmtId="0" fontId="17" fillId="4" borderId="0" xfId="0" applyFont="1" applyFill="1" applyAlignment="1">
      <alignment horizontal="left"/>
    </xf>
    <xf numFmtId="0" fontId="17" fillId="4" borderId="0" xfId="0" applyFont="1" applyFill="1" applyAlignment="1">
      <alignment vertical="center"/>
    </xf>
    <xf numFmtId="0" fontId="17" fillId="4" borderId="0" xfId="0" applyFont="1" applyFill="1" applyAlignment="1">
      <alignment horizontal="center"/>
    </xf>
    <xf numFmtId="0" fontId="17" fillId="4" borderId="4" xfId="0" applyFont="1" applyFill="1" applyBorder="1" applyAlignment="1" applyProtection="1">
      <protection locked="0"/>
    </xf>
    <xf numFmtId="0" fontId="17" fillId="4" borderId="0" xfId="0" applyFont="1" applyFill="1" applyBorder="1" applyAlignment="1" applyProtection="1">
      <protection locked="0"/>
    </xf>
    <xf numFmtId="0" fontId="17" fillId="7" borderId="0" xfId="0" applyFont="1" applyFill="1" applyBorder="1" applyAlignment="1" applyProtection="1"/>
    <xf numFmtId="0" fontId="12" fillId="7" borderId="0" xfId="3" applyFont="1" applyFill="1" applyBorder="1" applyAlignment="1" applyProtection="1"/>
    <xf numFmtId="0" fontId="17" fillId="4" borderId="0" xfId="0" applyFont="1" applyFill="1" applyBorder="1" applyProtection="1"/>
    <xf numFmtId="0" fontId="12" fillId="7" borderId="0" xfId="1" applyNumberFormat="1" applyFont="1" applyFill="1" applyBorder="1" applyAlignment="1" applyProtection="1">
      <alignment horizontal="centerContinuous" vertical="center"/>
    </xf>
    <xf numFmtId="0" fontId="12" fillId="7" borderId="0" xfId="0" applyFont="1" applyFill="1" applyBorder="1" applyAlignment="1" applyProtection="1">
      <alignment horizontal="centerContinuous"/>
    </xf>
    <xf numFmtId="0" fontId="12" fillId="4" borderId="0" xfId="1" applyNumberFormat="1" applyFont="1" applyFill="1" applyBorder="1" applyAlignment="1" applyProtection="1">
      <alignment horizontal="centerContinuous" vertical="center"/>
    </xf>
    <xf numFmtId="0" fontId="12" fillId="4" borderId="0" xfId="0" applyFont="1" applyFill="1" applyBorder="1" applyAlignment="1" applyProtection="1"/>
    <xf numFmtId="164" fontId="3" fillId="4" borderId="0" xfId="1" applyFont="1" applyFill="1" applyBorder="1" applyProtection="1"/>
    <xf numFmtId="0" fontId="12" fillId="7" borderId="9" xfId="3" applyFont="1" applyFill="1" applyBorder="1" applyAlignment="1" applyProtection="1">
      <alignment horizontal="center" vertical="center" wrapText="1"/>
    </xf>
    <xf numFmtId="0" fontId="12" fillId="7" borderId="6" xfId="3" applyFont="1" applyFill="1" applyBorder="1" applyAlignment="1" applyProtection="1">
      <alignment horizontal="center" vertical="center" wrapText="1"/>
    </xf>
    <xf numFmtId="0" fontId="12" fillId="7" borderId="6" xfId="0" applyFont="1" applyFill="1" applyBorder="1" applyAlignment="1" applyProtection="1">
      <alignment horizontal="center" vertical="center" wrapText="1"/>
    </xf>
    <xf numFmtId="0" fontId="12" fillId="7" borderId="10" xfId="3" applyFont="1" applyFill="1" applyBorder="1" applyAlignment="1" applyProtection="1">
      <alignment horizontal="center" vertical="center" wrapText="1"/>
    </xf>
    <xf numFmtId="0" fontId="12" fillId="4" borderId="1" xfId="1" applyNumberFormat="1" applyFont="1" applyFill="1" applyBorder="1" applyAlignment="1" applyProtection="1">
      <alignment horizontal="centerContinuous" vertical="center"/>
    </xf>
    <xf numFmtId="0" fontId="12" fillId="4" borderId="1" xfId="1" applyNumberFormat="1" applyFont="1" applyFill="1" applyBorder="1" applyAlignment="1" applyProtection="1">
      <alignment vertical="center"/>
    </xf>
    <xf numFmtId="0" fontId="12" fillId="4" borderId="0" xfId="1" applyNumberFormat="1" applyFont="1" applyFill="1" applyBorder="1" applyAlignment="1" applyProtection="1">
      <alignment vertical="top"/>
    </xf>
    <xf numFmtId="0" fontId="12" fillId="4" borderId="2" xfId="1" applyNumberFormat="1" applyFont="1" applyFill="1" applyBorder="1" applyAlignment="1" applyProtection="1">
      <alignment vertical="top"/>
    </xf>
    <xf numFmtId="0" fontId="18" fillId="4" borderId="1" xfId="0" applyFont="1" applyFill="1" applyBorder="1" applyAlignment="1" applyProtection="1"/>
    <xf numFmtId="0" fontId="12" fillId="4" borderId="0" xfId="0" applyFont="1" applyFill="1" applyBorder="1" applyAlignment="1" applyProtection="1">
      <alignment vertical="top"/>
    </xf>
    <xf numFmtId="0" fontId="12" fillId="4" borderId="2" xfId="0" applyFont="1" applyFill="1" applyBorder="1" applyAlignment="1" applyProtection="1">
      <alignment vertical="top"/>
    </xf>
    <xf numFmtId="3" fontId="12" fillId="4" borderId="0" xfId="0" applyNumberFormat="1" applyFont="1" applyFill="1" applyBorder="1" applyAlignment="1" applyProtection="1">
      <alignment horizontal="center" vertical="top"/>
      <protection locked="0"/>
    </xf>
    <xf numFmtId="0" fontId="18" fillId="4" borderId="2" xfId="0" applyFont="1" applyFill="1" applyBorder="1" applyAlignment="1" applyProtection="1">
      <alignment vertical="top"/>
    </xf>
    <xf numFmtId="0" fontId="17" fillId="4" borderId="1" xfId="0" applyFont="1" applyFill="1" applyBorder="1" applyAlignment="1" applyProtection="1"/>
    <xf numFmtId="0" fontId="23" fillId="4" borderId="0" xfId="0" applyFont="1" applyFill="1" applyBorder="1" applyAlignment="1" applyProtection="1">
      <alignment vertical="top"/>
    </xf>
    <xf numFmtId="3" fontId="3" fillId="4" borderId="0" xfId="0" applyNumberFormat="1" applyFont="1" applyFill="1" applyBorder="1" applyAlignment="1" applyProtection="1">
      <alignment horizontal="center" vertical="top"/>
      <protection locked="0"/>
    </xf>
    <xf numFmtId="3" fontId="3" fillId="4" borderId="0" xfId="0" applyNumberFormat="1" applyFont="1" applyFill="1" applyBorder="1" applyAlignment="1" applyProtection="1">
      <alignment horizontal="right" vertical="top"/>
      <protection locked="0"/>
    </xf>
    <xf numFmtId="0" fontId="17" fillId="4" borderId="2" xfId="0" applyFont="1" applyFill="1" applyBorder="1" applyAlignment="1" applyProtection="1">
      <alignment vertical="top"/>
    </xf>
    <xf numFmtId="0" fontId="3" fillId="4" borderId="0" xfId="0" applyFont="1" applyFill="1" applyBorder="1" applyAlignment="1" applyProtection="1">
      <alignment vertical="top"/>
    </xf>
    <xf numFmtId="0" fontId="12" fillId="4" borderId="0" xfId="0" applyFont="1" applyFill="1" applyBorder="1" applyAlignment="1" applyProtection="1">
      <alignment horizontal="center" vertical="top"/>
      <protection locked="0"/>
    </xf>
    <xf numFmtId="0" fontId="12" fillId="4" borderId="0" xfId="0" applyFont="1" applyFill="1" applyBorder="1" applyAlignment="1" applyProtection="1">
      <alignment horizontal="right" vertical="top"/>
      <protection locked="0"/>
    </xf>
    <xf numFmtId="0" fontId="17" fillId="4" borderId="0" xfId="0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right" vertical="top"/>
      <protection locked="0"/>
    </xf>
    <xf numFmtId="0" fontId="12" fillId="4" borderId="0" xfId="0" applyFont="1" applyFill="1" applyBorder="1" applyAlignment="1" applyProtection="1">
      <alignment horizontal="center" vertical="top"/>
    </xf>
    <xf numFmtId="0" fontId="12" fillId="4" borderId="0" xfId="0" applyFont="1" applyFill="1" applyBorder="1" applyAlignment="1" applyProtection="1">
      <alignment horizontal="right" vertical="top"/>
    </xf>
    <xf numFmtId="0" fontId="25" fillId="4" borderId="1" xfId="0" applyFont="1" applyFill="1" applyBorder="1" applyAlignment="1" applyProtection="1"/>
    <xf numFmtId="0" fontId="21" fillId="4" borderId="0" xfId="0" applyFont="1" applyFill="1" applyBorder="1" applyAlignment="1" applyProtection="1">
      <alignment vertical="top"/>
    </xf>
    <xf numFmtId="3" fontId="21" fillId="4" borderId="0" xfId="0" applyNumberFormat="1" applyFont="1" applyFill="1" applyBorder="1" applyAlignment="1" applyProtection="1">
      <alignment horizontal="center" vertical="top"/>
      <protection locked="0"/>
    </xf>
    <xf numFmtId="3" fontId="21" fillId="4" borderId="0" xfId="0" applyNumberFormat="1" applyFont="1" applyFill="1" applyBorder="1" applyAlignment="1" applyProtection="1">
      <alignment horizontal="right" vertical="top"/>
    </xf>
    <xf numFmtId="0" fontId="25" fillId="4" borderId="2" xfId="0" applyFont="1" applyFill="1" applyBorder="1" applyAlignment="1" applyProtection="1">
      <alignment vertical="top"/>
    </xf>
    <xf numFmtId="0" fontId="12" fillId="4" borderId="0" xfId="0" applyFont="1" applyFill="1" applyBorder="1" applyAlignment="1" applyProtection="1">
      <alignment horizontal="left" vertical="top"/>
    </xf>
    <xf numFmtId="0" fontId="17" fillId="4" borderId="0" xfId="0" applyFont="1" applyFill="1" applyBorder="1" applyAlignment="1" applyProtection="1">
      <alignment horizontal="center" vertical="top"/>
      <protection locked="0"/>
    </xf>
    <xf numFmtId="3" fontId="21" fillId="4" borderId="0" xfId="0" applyNumberFormat="1" applyFont="1" applyFill="1" applyBorder="1" applyAlignment="1" applyProtection="1">
      <alignment horizontal="center" vertical="top"/>
    </xf>
    <xf numFmtId="3" fontId="12" fillId="4" borderId="0" xfId="0" applyNumberFormat="1" applyFont="1" applyFill="1" applyBorder="1" applyAlignment="1" applyProtection="1">
      <alignment horizontal="right" vertical="top"/>
      <protection locked="0"/>
    </xf>
    <xf numFmtId="0" fontId="25" fillId="4" borderId="3" xfId="0" applyFont="1" applyFill="1" applyBorder="1" applyAlignment="1" applyProtection="1"/>
    <xf numFmtId="0" fontId="21" fillId="4" borderId="4" xfId="0" applyFont="1" applyFill="1" applyBorder="1" applyAlignment="1" applyProtection="1">
      <alignment vertical="top"/>
    </xf>
    <xf numFmtId="3" fontId="21" fillId="4" borderId="4" xfId="0" applyNumberFormat="1" applyFont="1" applyFill="1" applyBorder="1" applyAlignment="1" applyProtection="1">
      <alignment horizontal="center" vertical="top"/>
    </xf>
    <xf numFmtId="3" fontId="21" fillId="4" borderId="4" xfId="0" applyNumberFormat="1" applyFont="1" applyFill="1" applyBorder="1" applyAlignment="1" applyProtection="1">
      <alignment horizontal="right" vertical="top"/>
    </xf>
    <xf numFmtId="0" fontId="25" fillId="4" borderId="5" xfId="0" applyFont="1" applyFill="1" applyBorder="1" applyAlignment="1" applyProtection="1">
      <alignment vertical="top"/>
    </xf>
    <xf numFmtId="0" fontId="17" fillId="4" borderId="0" xfId="0" applyFont="1" applyFill="1" applyBorder="1" applyAlignment="1" applyProtection="1"/>
    <xf numFmtId="3" fontId="12" fillId="4" borderId="0" xfId="0" applyNumberFormat="1" applyFont="1" applyFill="1" applyBorder="1" applyAlignment="1" applyProtection="1">
      <alignment horizontal="center" vertical="center"/>
    </xf>
    <xf numFmtId="3" fontId="12" fillId="4" borderId="0" xfId="0" applyNumberFormat="1" applyFont="1" applyFill="1" applyBorder="1" applyAlignment="1" applyProtection="1">
      <alignment vertical="center"/>
    </xf>
    <xf numFmtId="0" fontId="3" fillId="4" borderId="0" xfId="0" applyFont="1" applyFill="1" applyBorder="1" applyAlignment="1" applyProtection="1"/>
    <xf numFmtId="0" fontId="17" fillId="4" borderId="0" xfId="0" applyFont="1" applyFill="1" applyProtection="1"/>
    <xf numFmtId="0" fontId="3" fillId="4" borderId="0" xfId="0" applyFont="1" applyFill="1" applyBorder="1" applyProtection="1"/>
    <xf numFmtId="43" fontId="3" fillId="4" borderId="0" xfId="2" applyFont="1" applyFill="1" applyBorder="1" applyProtection="1"/>
    <xf numFmtId="0" fontId="3" fillId="4" borderId="0" xfId="0" applyFont="1" applyFill="1" applyBorder="1" applyAlignment="1" applyProtection="1">
      <alignment vertical="center"/>
    </xf>
    <xf numFmtId="0" fontId="26" fillId="4" borderId="0" xfId="0" applyFont="1" applyFill="1" applyBorder="1" applyAlignment="1" applyProtection="1">
      <alignment horizontal="right"/>
    </xf>
    <xf numFmtId="0" fontId="3" fillId="4" borderId="0" xfId="0" applyFont="1" applyFill="1" applyBorder="1" applyAlignment="1" applyProtection="1">
      <alignment horizontal="right"/>
    </xf>
    <xf numFmtId="43" fontId="3" fillId="4" borderId="0" xfId="2" applyFont="1" applyFill="1" applyBorder="1" applyAlignment="1" applyProtection="1">
      <alignment vertical="top"/>
    </xf>
    <xf numFmtId="0" fontId="3" fillId="7" borderId="0" xfId="0" applyFont="1" applyFill="1"/>
    <xf numFmtId="165" fontId="12" fillId="7" borderId="9" xfId="2" applyNumberFormat="1" applyFont="1" applyFill="1" applyBorder="1" applyAlignment="1">
      <alignment horizontal="center" vertical="center" wrapText="1"/>
    </xf>
    <xf numFmtId="165" fontId="12" fillId="7" borderId="6" xfId="2" applyNumberFormat="1" applyFont="1" applyFill="1" applyBorder="1" applyAlignment="1">
      <alignment horizontal="center" vertical="center" wrapText="1"/>
    </xf>
    <xf numFmtId="165" fontId="12" fillId="7" borderId="10" xfId="2" applyNumberFormat="1" applyFont="1" applyFill="1" applyBorder="1" applyAlignment="1">
      <alignment horizontal="center" vertical="center" wrapText="1"/>
    </xf>
    <xf numFmtId="0" fontId="12" fillId="4" borderId="1" xfId="1" applyNumberFormat="1" applyFont="1" applyFill="1" applyBorder="1" applyAlignment="1">
      <alignment horizontal="centerContinuous" vertical="center"/>
    </xf>
    <xf numFmtId="0" fontId="12" fillId="4" borderId="2" xfId="1" applyNumberFormat="1" applyFont="1" applyFill="1" applyBorder="1" applyAlignment="1">
      <alignment horizontal="centerContinuous" vertical="center"/>
    </xf>
    <xf numFmtId="0" fontId="27" fillId="4" borderId="0" xfId="0" applyFont="1" applyFill="1" applyBorder="1" applyAlignment="1">
      <alignment horizontal="left" vertical="top"/>
    </xf>
    <xf numFmtId="0" fontId="12" fillId="4" borderId="2" xfId="0" applyFont="1" applyFill="1" applyBorder="1" applyAlignment="1">
      <alignment vertical="top" wrapText="1"/>
    </xf>
    <xf numFmtId="3" fontId="18" fillId="4" borderId="0" xfId="0" applyNumberFormat="1" applyFont="1" applyFill="1" applyBorder="1" applyAlignment="1" applyProtection="1">
      <alignment horizontal="right" vertical="top"/>
      <protection locked="0"/>
    </xf>
    <xf numFmtId="3" fontId="18" fillId="4" borderId="0" xfId="0" applyNumberFormat="1" applyFont="1" applyFill="1" applyBorder="1" applyAlignment="1" applyProtection="1">
      <alignment horizontal="right" vertical="top"/>
    </xf>
    <xf numFmtId="0" fontId="18" fillId="4" borderId="0" xfId="0" applyFont="1" applyFill="1" applyBorder="1" applyAlignment="1">
      <alignment horizontal="left" vertical="top" wrapText="1"/>
    </xf>
    <xf numFmtId="3" fontId="17" fillId="4" borderId="0" xfId="0" applyNumberFormat="1" applyFont="1" applyFill="1" applyBorder="1" applyAlignment="1">
      <alignment horizontal="right" vertical="top"/>
    </xf>
    <xf numFmtId="3" fontId="18" fillId="4" borderId="0" xfId="0" applyNumberFormat="1" applyFont="1" applyFill="1" applyBorder="1" applyAlignment="1">
      <alignment horizontal="right" vertical="top"/>
    </xf>
    <xf numFmtId="3" fontId="17" fillId="4" borderId="0" xfId="0" applyNumberFormat="1" applyFont="1" applyFill="1" applyBorder="1" applyAlignment="1" applyProtection="1">
      <alignment horizontal="right" vertical="top"/>
      <protection locked="0"/>
    </xf>
    <xf numFmtId="3" fontId="18" fillId="4" borderId="14" xfId="0" applyNumberFormat="1" applyFont="1" applyFill="1" applyBorder="1" applyAlignment="1">
      <alignment horizontal="right" vertical="top"/>
    </xf>
    <xf numFmtId="3" fontId="26" fillId="4" borderId="0" xfId="0" applyNumberFormat="1" applyFont="1" applyFill="1" applyAlignment="1">
      <alignment horizontal="center"/>
    </xf>
    <xf numFmtId="0" fontId="18" fillId="4" borderId="3" xfId="0" applyFont="1" applyFill="1" applyBorder="1" applyAlignment="1">
      <alignment vertical="top"/>
    </xf>
    <xf numFmtId="3" fontId="18" fillId="4" borderId="4" xfId="0" applyNumberFormat="1" applyFont="1" applyFill="1" applyBorder="1" applyAlignment="1">
      <alignment horizontal="right" vertical="top"/>
    </xf>
    <xf numFmtId="0" fontId="12" fillId="4" borderId="5" xfId="0" applyFont="1" applyFill="1" applyBorder="1" applyAlignment="1">
      <alignment vertical="top" wrapText="1"/>
    </xf>
    <xf numFmtId="0" fontId="17" fillId="4" borderId="6" xfId="0" applyFont="1" applyFill="1" applyBorder="1" applyAlignment="1">
      <alignment vertical="top"/>
    </xf>
    <xf numFmtId="0" fontId="12" fillId="4" borderId="6" xfId="0" applyFont="1" applyFill="1" applyBorder="1" applyAlignment="1">
      <alignment vertical="top" wrapText="1"/>
    </xf>
    <xf numFmtId="0" fontId="3" fillId="4" borderId="0" xfId="0" applyFont="1" applyFill="1"/>
    <xf numFmtId="0" fontId="3" fillId="4" borderId="0" xfId="0" applyFont="1" applyFill="1" applyAlignment="1">
      <alignment wrapText="1"/>
    </xf>
    <xf numFmtId="43" fontId="3" fillId="4" borderId="0" xfId="2" applyNumberFormat="1" applyFont="1" applyFill="1" applyAlignment="1">
      <alignment horizontal="center"/>
    </xf>
    <xf numFmtId="0" fontId="17" fillId="4" borderId="0" xfId="0" applyFont="1" applyFill="1" applyBorder="1" applyAlignment="1">
      <alignment horizontal="centerContinuous"/>
    </xf>
    <xf numFmtId="0" fontId="3" fillId="4" borderId="0" xfId="0" applyNumberFormat="1" applyFont="1" applyFill="1" applyBorder="1" applyAlignment="1" applyProtection="1">
      <protection locked="0"/>
    </xf>
    <xf numFmtId="0" fontId="12" fillId="4" borderId="0" xfId="3" applyFont="1" applyFill="1" applyBorder="1" applyAlignment="1">
      <alignment horizontal="center" vertical="top"/>
    </xf>
    <xf numFmtId="0" fontId="3" fillId="4" borderId="0" xfId="3" applyFont="1" applyFill="1" applyBorder="1" applyAlignment="1">
      <alignment horizontal="centerContinuous" vertical="center"/>
    </xf>
    <xf numFmtId="0" fontId="3" fillId="4" borderId="0" xfId="3" applyFont="1" applyFill="1" applyBorder="1" applyAlignment="1">
      <alignment horizontal="center" vertical="top"/>
    </xf>
    <xf numFmtId="0" fontId="19" fillId="7" borderId="9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10" xfId="0" applyFont="1" applyFill="1" applyBorder="1"/>
    <xf numFmtId="0" fontId="3" fillId="4" borderId="0" xfId="3" applyFont="1" applyFill="1" applyBorder="1" applyAlignment="1">
      <alignment vertical="top"/>
    </xf>
    <xf numFmtId="3" fontId="3" fillId="4" borderId="0" xfId="3" applyNumberFormat="1" applyFont="1" applyFill="1" applyBorder="1" applyAlignment="1">
      <alignment vertical="top"/>
    </xf>
    <xf numFmtId="3" fontId="12" fillId="4" borderId="0" xfId="3" applyNumberFormat="1" applyFont="1" applyFill="1" applyBorder="1" applyAlignment="1">
      <alignment vertical="top"/>
    </xf>
    <xf numFmtId="3" fontId="3" fillId="4" borderId="0" xfId="3" applyNumberFormat="1" applyFont="1" applyFill="1" applyBorder="1" applyAlignment="1" applyProtection="1">
      <alignment vertical="top"/>
      <protection locked="0"/>
    </xf>
    <xf numFmtId="0" fontId="3" fillId="4" borderId="0" xfId="3" applyFont="1" applyFill="1" applyBorder="1" applyAlignment="1">
      <alignment horizontal="left" vertical="top"/>
    </xf>
    <xf numFmtId="0" fontId="12" fillId="4" borderId="0" xfId="3" applyFont="1" applyFill="1" applyBorder="1" applyAlignment="1">
      <alignment horizontal="left" vertical="top"/>
    </xf>
    <xf numFmtId="3" fontId="12" fillId="4" borderId="0" xfId="3" applyNumberFormat="1" applyFont="1" applyFill="1" applyBorder="1" applyAlignment="1">
      <alignment horizontal="right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4" borderId="0" xfId="0" applyFont="1" applyFill="1" applyBorder="1" applyAlignment="1">
      <alignment horizontal="left" vertical="top" wrapText="1"/>
    </xf>
    <xf numFmtId="0" fontId="17" fillId="4" borderId="2" xfId="0" applyFont="1" applyFill="1" applyBorder="1" applyAlignment="1">
      <alignment horizontal="left" wrapText="1"/>
    </xf>
    <xf numFmtId="0" fontId="17" fillId="4" borderId="0" xfId="0" applyFont="1" applyFill="1" applyAlignment="1">
      <alignment horizontal="left" wrapText="1"/>
    </xf>
    <xf numFmtId="43" fontId="17" fillId="4" borderId="0" xfId="2" applyFont="1" applyFill="1" applyAlignment="1">
      <alignment horizontal="right" wrapText="1"/>
    </xf>
    <xf numFmtId="0" fontId="17" fillId="4" borderId="3" xfId="0" applyFont="1" applyFill="1" applyBorder="1" applyAlignment="1">
      <alignment vertical="top"/>
    </xf>
    <xf numFmtId="0" fontId="12" fillId="4" borderId="4" xfId="3" applyFont="1" applyFill="1" applyBorder="1" applyAlignment="1">
      <alignment vertical="top"/>
    </xf>
    <xf numFmtId="3" fontId="3" fillId="4" borderId="4" xfId="3" applyNumberFormat="1" applyFont="1" applyFill="1" applyBorder="1" applyAlignment="1">
      <alignment vertical="top"/>
    </xf>
    <xf numFmtId="43" fontId="17" fillId="4" borderId="4" xfId="2" applyFont="1" applyFill="1" applyBorder="1"/>
    <xf numFmtId="0" fontId="26" fillId="4" borderId="0" xfId="0" applyFont="1" applyFill="1" applyAlignment="1">
      <alignment horizontal="center"/>
    </xf>
    <xf numFmtId="43" fontId="3" fillId="4" borderId="4" xfId="2" applyFont="1" applyFill="1" applyBorder="1" applyAlignment="1" applyProtection="1">
      <protection locked="0"/>
    </xf>
    <xf numFmtId="43" fontId="3" fillId="4" borderId="0" xfId="2" applyFont="1" applyFill="1" applyBorder="1" applyAlignment="1" applyProtection="1">
      <protection locked="0"/>
    </xf>
    <xf numFmtId="0" fontId="17" fillId="0" borderId="0" xfId="0" applyFont="1"/>
    <xf numFmtId="0" fontId="18" fillId="7" borderId="9" xfId="0" applyFont="1" applyFill="1" applyBorder="1" applyAlignment="1">
      <alignment horizontal="center"/>
    </xf>
    <xf numFmtId="0" fontId="17" fillId="4" borderId="11" xfId="0" applyFont="1" applyFill="1" applyBorder="1"/>
    <xf numFmtId="0" fontId="17" fillId="0" borderId="7" xfId="0" applyFont="1" applyBorder="1"/>
    <xf numFmtId="0" fontId="17" fillId="0" borderId="8" xfId="0" applyFont="1" applyBorder="1"/>
    <xf numFmtId="0" fontId="17" fillId="0" borderId="0" xfId="0" applyFont="1" applyBorder="1"/>
    <xf numFmtId="0" fontId="17" fillId="0" borderId="2" xfId="0" applyFont="1" applyBorder="1"/>
    <xf numFmtId="0" fontId="17" fillId="0" borderId="4" xfId="0" applyFont="1" applyBorder="1"/>
    <xf numFmtId="0" fontId="17" fillId="0" borderId="5" xfId="0" applyFont="1" applyBorder="1"/>
    <xf numFmtId="0" fontId="1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/>
    <xf numFmtId="0" fontId="12" fillId="4" borderId="0" xfId="0" applyFont="1" applyFill="1" applyBorder="1" applyAlignment="1">
      <alignment horizontal="left" vertical="center"/>
    </xf>
    <xf numFmtId="0" fontId="12" fillId="4" borderId="4" xfId="0" applyFont="1" applyFill="1" applyBorder="1" applyAlignment="1"/>
    <xf numFmtId="0" fontId="12" fillId="4" borderId="4" xfId="0" applyNumberFormat="1" applyFont="1" applyFill="1" applyBorder="1" applyAlignment="1" applyProtection="1">
      <protection locked="0"/>
    </xf>
    <xf numFmtId="0" fontId="31" fillId="4" borderId="0" xfId="0" applyFont="1" applyFill="1" applyBorder="1" applyAlignment="1">
      <alignment horizontal="right"/>
    </xf>
    <xf numFmtId="0" fontId="18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32" fillId="4" borderId="0" xfId="0" applyFont="1" applyFill="1" applyBorder="1"/>
    <xf numFmtId="0" fontId="18" fillId="4" borderId="0" xfId="0" applyFont="1" applyFill="1" applyBorder="1"/>
    <xf numFmtId="49" fontId="12" fillId="7" borderId="16" xfId="0" applyNumberFormat="1" applyFont="1" applyFill="1" applyBorder="1" applyAlignment="1">
      <alignment horizontal="left" vertical="center"/>
    </xf>
    <xf numFmtId="49" fontId="12" fillId="7" borderId="16" xfId="0" applyNumberFormat="1" applyFont="1" applyFill="1" applyBorder="1" applyAlignment="1">
      <alignment horizontal="center" vertical="center"/>
    </xf>
    <xf numFmtId="49" fontId="12" fillId="4" borderId="17" xfId="0" applyNumberFormat="1" applyFont="1" applyFill="1" applyBorder="1" applyAlignment="1">
      <alignment horizontal="left"/>
    </xf>
    <xf numFmtId="167" fontId="30" fillId="4" borderId="17" xfId="0" applyNumberFormat="1" applyFont="1" applyFill="1" applyBorder="1"/>
    <xf numFmtId="49" fontId="12" fillId="4" borderId="18" xfId="0" applyNumberFormat="1" applyFont="1" applyFill="1" applyBorder="1" applyAlignment="1">
      <alignment horizontal="left"/>
    </xf>
    <xf numFmtId="167" fontId="30" fillId="4" borderId="18" xfId="0" applyNumberFormat="1" applyFont="1" applyFill="1" applyBorder="1"/>
    <xf numFmtId="167" fontId="30" fillId="4" borderId="19" xfId="0" applyNumberFormat="1" applyFont="1" applyFill="1" applyBorder="1"/>
    <xf numFmtId="0" fontId="28" fillId="4" borderId="0" xfId="0" applyFont="1" applyFill="1" applyBorder="1"/>
    <xf numFmtId="167" fontId="17" fillId="4" borderId="18" xfId="0" applyNumberFormat="1" applyFont="1" applyFill="1" applyBorder="1"/>
    <xf numFmtId="167" fontId="17" fillId="4" borderId="19" xfId="0" applyNumberFormat="1" applyFont="1" applyFill="1" applyBorder="1"/>
    <xf numFmtId="49" fontId="12" fillId="4" borderId="0" xfId="0" applyNumberFormat="1" applyFont="1" applyFill="1" applyBorder="1" applyAlignment="1">
      <alignment horizontal="center" vertical="center"/>
    </xf>
    <xf numFmtId="0" fontId="18" fillId="4" borderId="0" xfId="0" applyFont="1" applyFill="1"/>
    <xf numFmtId="49" fontId="12" fillId="4" borderId="0" xfId="0" applyNumberFormat="1" applyFont="1" applyFill="1" applyBorder="1" applyAlignment="1">
      <alignment horizontal="left"/>
    </xf>
    <xf numFmtId="167" fontId="30" fillId="4" borderId="0" xfId="0" applyNumberFormat="1" applyFont="1" applyFill="1" applyBorder="1"/>
    <xf numFmtId="49" fontId="12" fillId="7" borderId="16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left"/>
    </xf>
    <xf numFmtId="167" fontId="30" fillId="4" borderId="2" xfId="0" applyNumberFormat="1" applyFont="1" applyFill="1" applyBorder="1"/>
    <xf numFmtId="49" fontId="12" fillId="4" borderId="3" xfId="0" applyNumberFormat="1" applyFont="1" applyFill="1" applyBorder="1" applyAlignment="1">
      <alignment horizontal="left"/>
    </xf>
    <xf numFmtId="167" fontId="30" fillId="4" borderId="4" xfId="0" applyNumberFormat="1" applyFont="1" applyFill="1" applyBorder="1"/>
    <xf numFmtId="167" fontId="30" fillId="4" borderId="5" xfId="0" applyNumberFormat="1" applyFont="1" applyFill="1" applyBorder="1"/>
    <xf numFmtId="167" fontId="12" fillId="7" borderId="9" xfId="0" applyNumberFormat="1" applyFont="1" applyFill="1" applyBorder="1"/>
    <xf numFmtId="167" fontId="12" fillId="7" borderId="6" xfId="0" applyNumberFormat="1" applyFont="1" applyFill="1" applyBorder="1"/>
    <xf numFmtId="167" fontId="12" fillId="7" borderId="10" xfId="0" applyNumberFormat="1" applyFont="1" applyFill="1" applyBorder="1"/>
    <xf numFmtId="167" fontId="12" fillId="4" borderId="0" xfId="0" applyNumberFormat="1" applyFont="1" applyFill="1" applyBorder="1"/>
    <xf numFmtId="168" fontId="17" fillId="4" borderId="17" xfId="0" applyNumberFormat="1" applyFont="1" applyFill="1" applyBorder="1"/>
    <xf numFmtId="167" fontId="17" fillId="4" borderId="17" xfId="0" applyNumberFormat="1" applyFont="1" applyFill="1" applyBorder="1"/>
    <xf numFmtId="168" fontId="17" fillId="4" borderId="18" xfId="0" applyNumberFormat="1" applyFont="1" applyFill="1" applyBorder="1"/>
    <xf numFmtId="0" fontId="17" fillId="7" borderId="16" xfId="0" applyFont="1" applyFill="1" applyBorder="1"/>
    <xf numFmtId="0" fontId="18" fillId="7" borderId="17" xfId="6" applyFont="1" applyFill="1" applyBorder="1" applyAlignment="1">
      <alignment horizontal="left" vertical="center" wrapText="1"/>
    </xf>
    <xf numFmtId="4" fontId="18" fillId="7" borderId="17" xfId="5" applyNumberFormat="1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wrapText="1"/>
    </xf>
    <xf numFmtId="4" fontId="17" fillId="0" borderId="17" xfId="0" applyNumberFormat="1" applyFont="1" applyBorder="1" applyAlignment="1"/>
    <xf numFmtId="0" fontId="17" fillId="0" borderId="1" xfId="0" applyFont="1" applyFill="1" applyBorder="1" applyAlignment="1">
      <alignment wrapText="1"/>
    </xf>
    <xf numFmtId="0" fontId="17" fillId="0" borderId="18" xfId="0" applyFont="1" applyFill="1" applyBorder="1" applyAlignment="1">
      <alignment wrapText="1"/>
    </xf>
    <xf numFmtId="4" fontId="17" fillId="0" borderId="18" xfId="5" applyNumberFormat="1" applyFont="1" applyBorder="1" applyAlignment="1"/>
    <xf numFmtId="0" fontId="17" fillId="4" borderId="19" xfId="0" applyFont="1" applyFill="1" applyBorder="1"/>
    <xf numFmtId="49" fontId="12" fillId="4" borderId="11" xfId="0" applyNumberFormat="1" applyFont="1" applyFill="1" applyBorder="1" applyAlignment="1">
      <alignment horizontal="left"/>
    </xf>
    <xf numFmtId="49" fontId="17" fillId="0" borderId="17" xfId="0" applyNumberFormat="1" applyFont="1" applyFill="1" applyBorder="1" applyAlignment="1">
      <alignment wrapText="1"/>
    </xf>
    <xf numFmtId="4" fontId="17" fillId="0" borderId="7" xfId="5" applyNumberFormat="1" applyFont="1" applyFill="1" applyBorder="1" applyAlignment="1">
      <alignment wrapText="1"/>
    </xf>
    <xf numFmtId="4" fontId="17" fillId="0" borderId="17" xfId="5" applyNumberFormat="1" applyFont="1" applyFill="1" applyBorder="1" applyAlignment="1">
      <alignment wrapText="1"/>
    </xf>
    <xf numFmtId="49" fontId="17" fillId="0" borderId="1" xfId="0" applyNumberFormat="1" applyFont="1" applyFill="1" applyBorder="1" applyAlignment="1">
      <alignment wrapText="1"/>
    </xf>
    <xf numFmtId="49" fontId="17" fillId="0" borderId="18" xfId="0" applyNumberFormat="1" applyFont="1" applyFill="1" applyBorder="1" applyAlignment="1">
      <alignment wrapText="1"/>
    </xf>
    <xf numFmtId="4" fontId="17" fillId="0" borderId="0" xfId="5" applyNumberFormat="1" applyFont="1" applyFill="1" applyBorder="1" applyAlignment="1">
      <alignment wrapText="1"/>
    </xf>
    <xf numFmtId="4" fontId="17" fillId="0" borderId="18" xfId="5" applyNumberFormat="1" applyFont="1" applyFill="1" applyBorder="1" applyAlignment="1">
      <alignment wrapText="1"/>
    </xf>
    <xf numFmtId="49" fontId="17" fillId="0" borderId="3" xfId="0" applyNumberFormat="1" applyFont="1" applyFill="1" applyBorder="1" applyAlignment="1">
      <alignment wrapText="1"/>
    </xf>
    <xf numFmtId="49" fontId="17" fillId="0" borderId="19" xfId="0" applyNumberFormat="1" applyFont="1" applyFill="1" applyBorder="1" applyAlignment="1">
      <alignment wrapText="1"/>
    </xf>
    <xf numFmtId="4" fontId="17" fillId="0" borderId="4" xfId="5" applyNumberFormat="1" applyFont="1" applyFill="1" applyBorder="1" applyAlignment="1">
      <alignment wrapText="1"/>
    </xf>
    <xf numFmtId="4" fontId="17" fillId="0" borderId="19" xfId="5" applyNumberFormat="1" applyFont="1" applyFill="1" applyBorder="1" applyAlignment="1">
      <alignment wrapText="1"/>
    </xf>
    <xf numFmtId="49" fontId="12" fillId="7" borderId="17" xfId="0" applyNumberFormat="1" applyFont="1" applyFill="1" applyBorder="1" applyAlignment="1">
      <alignment horizontal="center" vertical="center"/>
    </xf>
    <xf numFmtId="0" fontId="18" fillId="7" borderId="16" xfId="6" applyFont="1" applyFill="1" applyBorder="1" applyAlignment="1">
      <alignment horizontal="left" vertical="center" wrapText="1"/>
    </xf>
    <xf numFmtId="4" fontId="18" fillId="7" borderId="16" xfId="5" applyNumberFormat="1" applyFont="1" applyFill="1" applyBorder="1" applyAlignment="1">
      <alignment horizontal="center" vertical="center" wrapText="1"/>
    </xf>
    <xf numFmtId="0" fontId="18" fillId="7" borderId="17" xfId="6" applyFont="1" applyFill="1" applyBorder="1" applyAlignment="1">
      <alignment horizontal="center" vertical="center" wrapText="1"/>
    </xf>
    <xf numFmtId="167" fontId="30" fillId="4" borderId="8" xfId="0" applyNumberFormat="1" applyFont="1" applyFill="1" applyBorder="1"/>
    <xf numFmtId="0" fontId="30" fillId="4" borderId="0" xfId="0" applyFont="1" applyFill="1"/>
    <xf numFmtId="0" fontId="18" fillId="7" borderId="16" xfId="6" applyFont="1" applyFill="1" applyBorder="1" applyAlignment="1">
      <alignment horizontal="center" vertical="center" wrapText="1"/>
    </xf>
    <xf numFmtId="4" fontId="17" fillId="4" borderId="0" xfId="0" applyNumberFormat="1" applyFont="1" applyFill="1" applyBorder="1"/>
    <xf numFmtId="4" fontId="33" fillId="7" borderId="16" xfId="0" applyNumberFormat="1" applyFont="1" applyFill="1" applyBorder="1" applyAlignment="1">
      <alignment horizontal="center" vertical="center"/>
    </xf>
    <xf numFmtId="0" fontId="17" fillId="0" borderId="16" xfId="0" applyFont="1" applyBorder="1"/>
    <xf numFmtId="0" fontId="34" fillId="0" borderId="16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4" fillId="4" borderId="0" xfId="0" applyFont="1" applyFill="1" applyAlignment="1">
      <alignment vertical="center"/>
    </xf>
    <xf numFmtId="43" fontId="34" fillId="0" borderId="16" xfId="2" applyFont="1" applyBorder="1" applyAlignment="1">
      <alignment horizontal="center" vertical="center"/>
    </xf>
    <xf numFmtId="43" fontId="35" fillId="0" borderId="16" xfId="2" applyFont="1" applyBorder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43" fontId="33" fillId="7" borderId="16" xfId="2" applyFont="1" applyFill="1" applyBorder="1" applyAlignment="1">
      <alignment horizontal="center" vertical="center"/>
    </xf>
    <xf numFmtId="4" fontId="33" fillId="7" borderId="16" xfId="0" applyNumberFormat="1" applyFont="1" applyFill="1" applyBorder="1" applyAlignment="1">
      <alignment horizontal="right" vertical="center"/>
    </xf>
    <xf numFmtId="43" fontId="33" fillId="0" borderId="16" xfId="2" applyFont="1" applyBorder="1" applyAlignment="1">
      <alignment horizontal="center" vertical="center"/>
    </xf>
    <xf numFmtId="0" fontId="17" fillId="4" borderId="0" xfId="0" applyFont="1" applyFill="1" applyAlignment="1">
      <alignment vertical="center" wrapText="1"/>
    </xf>
    <xf numFmtId="0" fontId="36" fillId="0" borderId="0" xfId="0" applyFont="1"/>
    <xf numFmtId="4" fontId="35" fillId="0" borderId="16" xfId="0" applyNumberFormat="1" applyFont="1" applyBorder="1" applyAlignment="1">
      <alignment horizontal="center" vertical="center"/>
    </xf>
    <xf numFmtId="0" fontId="33" fillId="7" borderId="16" xfId="0" applyFont="1" applyFill="1" applyBorder="1" applyAlignment="1">
      <alignment vertical="center"/>
    </xf>
    <xf numFmtId="43" fontId="17" fillId="4" borderId="0" xfId="2" applyNumberFormat="1" applyFont="1" applyFill="1" applyBorder="1"/>
    <xf numFmtId="168" fontId="30" fillId="4" borderId="8" xfId="0" applyNumberFormat="1" applyFont="1" applyFill="1" applyBorder="1"/>
    <xf numFmtId="168" fontId="30" fillId="4" borderId="2" xfId="0" applyNumberFormat="1" applyFont="1" applyFill="1" applyBorder="1"/>
    <xf numFmtId="0" fontId="17" fillId="0" borderId="0" xfId="0" applyFont="1" applyBorder="1" applyAlignment="1"/>
    <xf numFmtId="0" fontId="17" fillId="0" borderId="0" xfId="0" applyFont="1" applyAlignment="1"/>
    <xf numFmtId="0" fontId="12" fillId="7" borderId="0" xfId="0" applyFont="1" applyFill="1" applyBorder="1" applyAlignment="1">
      <alignment horizontal="center"/>
    </xf>
    <xf numFmtId="0" fontId="18" fillId="4" borderId="0" xfId="4" applyFont="1" applyFill="1"/>
    <xf numFmtId="0" fontId="18" fillId="4" borderId="0" xfId="4" applyFont="1" applyFill="1" applyBorder="1"/>
    <xf numFmtId="0" fontId="18" fillId="4" borderId="0" xfId="4" applyFont="1" applyFill="1" applyBorder="1" applyAlignment="1">
      <alignment horizontal="center"/>
    </xf>
    <xf numFmtId="0" fontId="18" fillId="4" borderId="0" xfId="4" applyFont="1" applyFill="1" applyAlignment="1">
      <alignment horizontal="center"/>
    </xf>
    <xf numFmtId="0" fontId="18" fillId="4" borderId="0" xfId="4" applyFont="1" applyFill="1" applyAlignment="1"/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wrapText="1"/>
    </xf>
    <xf numFmtId="0" fontId="17" fillId="4" borderId="0" xfId="4" applyFont="1" applyFill="1"/>
    <xf numFmtId="0" fontId="37" fillId="4" borderId="11" xfId="4" applyFont="1" applyFill="1" applyBorder="1"/>
    <xf numFmtId="0" fontId="37" fillId="4" borderId="7" xfId="4" applyFont="1" applyFill="1" applyBorder="1"/>
    <xf numFmtId="0" fontId="37" fillId="4" borderId="8" xfId="4" applyFont="1" applyFill="1" applyBorder="1"/>
    <xf numFmtId="43" fontId="37" fillId="4" borderId="8" xfId="2" applyFont="1" applyFill="1" applyBorder="1" applyAlignment="1">
      <alignment horizontal="center"/>
    </xf>
    <xf numFmtId="43" fontId="37" fillId="4" borderId="17" xfId="2" applyFont="1" applyFill="1" applyBorder="1" applyAlignment="1">
      <alignment horizontal="center"/>
    </xf>
    <xf numFmtId="43" fontId="34" fillId="4" borderId="18" xfId="2" applyFont="1" applyFill="1" applyBorder="1" applyAlignment="1">
      <alignment vertical="center" wrapText="1"/>
    </xf>
    <xf numFmtId="0" fontId="37" fillId="4" borderId="1" xfId="4" applyFont="1" applyFill="1" applyBorder="1" applyAlignment="1">
      <alignment horizontal="center" vertical="center"/>
    </xf>
    <xf numFmtId="0" fontId="38" fillId="4" borderId="0" xfId="4" applyFont="1" applyFill="1"/>
    <xf numFmtId="0" fontId="37" fillId="4" borderId="3" xfId="4" applyFont="1" applyFill="1" applyBorder="1" applyAlignment="1">
      <alignment horizontal="center" vertical="center"/>
    </xf>
    <xf numFmtId="0" fontId="37" fillId="4" borderId="4" xfId="4" applyFont="1" applyFill="1" applyBorder="1" applyAlignment="1">
      <alignment horizontal="center" vertical="center"/>
    </xf>
    <xf numFmtId="0" fontId="37" fillId="4" borderId="5" xfId="4" applyFont="1" applyFill="1" applyBorder="1" applyAlignment="1">
      <alignment wrapText="1"/>
    </xf>
    <xf numFmtId="43" fontId="37" fillId="4" borderId="5" xfId="2" applyFont="1" applyFill="1" applyBorder="1" applyAlignment="1">
      <alignment horizontal="center"/>
    </xf>
    <xf numFmtId="43" fontId="37" fillId="4" borderId="19" xfId="2" applyFont="1" applyFill="1" applyBorder="1" applyAlignment="1">
      <alignment horizontal="center"/>
    </xf>
    <xf numFmtId="0" fontId="38" fillId="4" borderId="9" xfId="4" applyFont="1" applyFill="1" applyBorder="1" applyAlignment="1">
      <alignment horizontal="centerContinuous"/>
    </xf>
    <xf numFmtId="0" fontId="38" fillId="4" borderId="6" xfId="4" applyFont="1" applyFill="1" applyBorder="1" applyAlignment="1">
      <alignment horizontal="centerContinuous"/>
    </xf>
    <xf numFmtId="0" fontId="38" fillId="4" borderId="10" xfId="4" applyFont="1" applyFill="1" applyBorder="1" applyAlignment="1">
      <alignment horizontal="left" wrapText="1"/>
    </xf>
    <xf numFmtId="0" fontId="3" fillId="4" borderId="7" xfId="0" applyFont="1" applyFill="1" applyBorder="1" applyAlignment="1">
      <alignment vertical="top" wrapText="1"/>
    </xf>
    <xf numFmtId="43" fontId="3" fillId="4" borderId="7" xfId="2" applyFont="1" applyFill="1" applyBorder="1" applyAlignment="1">
      <alignment vertical="top" wrapText="1"/>
    </xf>
    <xf numFmtId="0" fontId="38" fillId="4" borderId="1" xfId="4" applyFont="1" applyFill="1" applyBorder="1" applyAlignment="1">
      <alignment horizontal="left"/>
    </xf>
    <xf numFmtId="0" fontId="38" fillId="4" borderId="0" xfId="4" applyFont="1" applyFill="1" applyBorder="1" applyAlignment="1">
      <alignment horizontal="left"/>
    </xf>
    <xf numFmtId="43" fontId="33" fillId="4" borderId="18" xfId="2" applyFont="1" applyFill="1" applyBorder="1" applyAlignment="1">
      <alignment vertical="center" wrapText="1"/>
    </xf>
    <xf numFmtId="0" fontId="34" fillId="4" borderId="2" xfId="0" applyFont="1" applyFill="1" applyBorder="1" applyAlignment="1">
      <alignment vertical="center" wrapText="1"/>
    </xf>
    <xf numFmtId="43" fontId="37" fillId="4" borderId="18" xfId="2" applyFont="1" applyFill="1" applyBorder="1" applyAlignment="1">
      <alignment horizontal="center"/>
    </xf>
    <xf numFmtId="0" fontId="38" fillId="4" borderId="1" xfId="4" applyFont="1" applyFill="1" applyBorder="1" applyAlignment="1">
      <alignment horizontal="center" vertical="center"/>
    </xf>
    <xf numFmtId="0" fontId="18" fillId="4" borderId="2" xfId="0" applyFont="1" applyFill="1" applyBorder="1"/>
    <xf numFmtId="0" fontId="18" fillId="0" borderId="0" xfId="0" applyFont="1"/>
    <xf numFmtId="0" fontId="37" fillId="4" borderId="0" xfId="4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7" fillId="4" borderId="2" xfId="0" applyFont="1" applyFill="1" applyBorder="1" applyAlignment="1">
      <alignment horizontal="justify" vertical="center" wrapText="1"/>
    </xf>
    <xf numFmtId="0" fontId="17" fillId="4" borderId="18" xfId="0" applyFont="1" applyFill="1" applyBorder="1" applyAlignment="1">
      <alignment horizontal="justify" vertical="center" wrapText="1"/>
    </xf>
    <xf numFmtId="0" fontId="17" fillId="4" borderId="1" xfId="0" applyFont="1" applyFill="1" applyBorder="1" applyAlignment="1">
      <alignment horizontal="justify" vertical="top" wrapText="1"/>
    </xf>
    <xf numFmtId="43" fontId="17" fillId="4" borderId="18" xfId="2" applyFont="1" applyFill="1" applyBorder="1" applyAlignment="1">
      <alignment horizontal="right" vertical="top" wrapText="1"/>
    </xf>
    <xf numFmtId="0" fontId="17" fillId="4" borderId="2" xfId="0" applyFont="1" applyFill="1" applyBorder="1" applyAlignment="1">
      <alignment horizontal="justify" vertical="top" wrapText="1"/>
    </xf>
    <xf numFmtId="0" fontId="17" fillId="4" borderId="3" xfId="0" applyFont="1" applyFill="1" applyBorder="1" applyAlignment="1">
      <alignment horizontal="justify" vertical="top" wrapText="1"/>
    </xf>
    <xf numFmtId="0" fontId="17" fillId="4" borderId="5" xfId="0" applyFont="1" applyFill="1" applyBorder="1" applyAlignment="1">
      <alignment horizontal="justify" vertical="top" wrapText="1"/>
    </xf>
    <xf numFmtId="43" fontId="17" fillId="4" borderId="19" xfId="2" applyFont="1" applyFill="1" applyBorder="1" applyAlignment="1">
      <alignment horizontal="justify" vertical="top" wrapText="1"/>
    </xf>
    <xf numFmtId="0" fontId="18" fillId="4" borderId="3" xfId="0" applyFont="1" applyFill="1" applyBorder="1" applyAlignment="1">
      <alignment horizontal="justify" vertical="top" wrapText="1"/>
    </xf>
    <xf numFmtId="0" fontId="18" fillId="4" borderId="5" xfId="0" applyFont="1" applyFill="1" applyBorder="1" applyAlignment="1">
      <alignment horizontal="justify" vertical="top" wrapText="1"/>
    </xf>
    <xf numFmtId="43" fontId="18" fillId="4" borderId="19" xfId="2" applyFont="1" applyFill="1" applyBorder="1" applyAlignment="1">
      <alignment horizontal="right" vertical="top" wrapText="1"/>
    </xf>
    <xf numFmtId="0" fontId="17" fillId="4" borderId="11" xfId="0" applyFont="1" applyFill="1" applyBorder="1" applyAlignment="1">
      <alignment horizontal="justify" vertical="center" wrapText="1"/>
    </xf>
    <xf numFmtId="0" fontId="17" fillId="4" borderId="8" xfId="0" applyFont="1" applyFill="1" applyBorder="1" applyAlignment="1">
      <alignment horizontal="justify" vertical="center" wrapText="1"/>
    </xf>
    <xf numFmtId="43" fontId="17" fillId="4" borderId="17" xfId="2" applyFont="1" applyFill="1" applyBorder="1" applyAlignment="1">
      <alignment horizontal="justify" vertical="center" wrapText="1"/>
    </xf>
    <xf numFmtId="0" fontId="18" fillId="4" borderId="2" xfId="0" applyFont="1" applyFill="1" applyBorder="1" applyAlignment="1">
      <alignment horizontal="justify" vertical="center" wrapText="1"/>
    </xf>
    <xf numFmtId="43" fontId="17" fillId="4" borderId="18" xfId="2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justify" vertical="center" wrapText="1"/>
    </xf>
    <xf numFmtId="0" fontId="18" fillId="4" borderId="3" xfId="0" applyFont="1" applyFill="1" applyBorder="1" applyAlignment="1">
      <alignment horizontal="justify" vertical="center" wrapText="1"/>
    </xf>
    <xf numFmtId="0" fontId="18" fillId="4" borderId="5" xfId="0" applyFont="1" applyFill="1" applyBorder="1" applyAlignment="1">
      <alignment horizontal="justify" vertical="center" wrapText="1"/>
    </xf>
    <xf numFmtId="43" fontId="17" fillId="4" borderId="19" xfId="2" applyFont="1" applyFill="1" applyBorder="1" applyAlignment="1">
      <alignment horizontal="justify" vertical="center" wrapText="1"/>
    </xf>
    <xf numFmtId="43" fontId="18" fillId="4" borderId="19" xfId="2" applyFont="1" applyFill="1" applyBorder="1" applyAlignment="1">
      <alignment horizontal="right" vertical="center" wrapText="1"/>
    </xf>
    <xf numFmtId="0" fontId="26" fillId="0" borderId="0" xfId="0" applyFont="1" applyAlignment="1">
      <alignment horizontal="center"/>
    </xf>
    <xf numFmtId="43" fontId="18" fillId="4" borderId="18" xfId="2" applyFont="1" applyFill="1" applyBorder="1" applyAlignment="1">
      <alignment horizontal="right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4" fillId="4" borderId="0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horizontal="justify" vertical="center" wrapText="1"/>
    </xf>
    <xf numFmtId="0" fontId="18" fillId="4" borderId="10" xfId="0" applyFont="1" applyFill="1" applyBorder="1" applyAlignment="1">
      <alignment horizontal="justify" vertical="center" wrapText="1"/>
    </xf>
    <xf numFmtId="43" fontId="18" fillId="4" borderId="16" xfId="2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/>
    <xf numFmtId="0" fontId="17" fillId="4" borderId="11" xfId="0" applyFont="1" applyFill="1" applyBorder="1" applyAlignment="1">
      <alignment horizontal="left" vertical="center" wrapText="1"/>
    </xf>
    <xf numFmtId="0" fontId="17" fillId="4" borderId="17" xfId="0" applyFont="1" applyFill="1" applyBorder="1" applyAlignment="1">
      <alignment horizontal="justify" vertical="center" wrapText="1"/>
    </xf>
    <xf numFmtId="43" fontId="18" fillId="4" borderId="18" xfId="0" applyNumberFormat="1" applyFont="1" applyFill="1" applyBorder="1" applyAlignment="1">
      <alignment horizontal="right" vertical="top" wrapText="1"/>
    </xf>
    <xf numFmtId="0" fontId="17" fillId="0" borderId="0" xfId="0" applyFont="1" applyAlignment="1">
      <alignment vertical="top"/>
    </xf>
    <xf numFmtId="0" fontId="17" fillId="4" borderId="1" xfId="0" applyFont="1" applyFill="1" applyBorder="1" applyAlignment="1">
      <alignment horizontal="left" vertical="top"/>
    </xf>
    <xf numFmtId="0" fontId="17" fillId="4" borderId="2" xfId="0" applyFont="1" applyFill="1" applyBorder="1" applyAlignment="1">
      <alignment horizontal="justify" vertical="top"/>
    </xf>
    <xf numFmtId="0" fontId="17" fillId="4" borderId="18" xfId="0" applyFont="1" applyFill="1" applyBorder="1" applyAlignment="1">
      <alignment horizontal="right" vertical="top" wrapText="1"/>
    </xf>
    <xf numFmtId="43" fontId="18" fillId="4" borderId="18" xfId="2" applyFont="1" applyFill="1" applyBorder="1" applyAlignment="1">
      <alignment horizontal="right" vertical="top"/>
    </xf>
    <xf numFmtId="0" fontId="18" fillId="4" borderId="0" xfId="0" applyFont="1" applyFill="1" applyAlignment="1">
      <alignment vertical="top"/>
    </xf>
    <xf numFmtId="0" fontId="18" fillId="0" borderId="0" xfId="0" applyFont="1" applyAlignment="1">
      <alignment vertical="top"/>
    </xf>
    <xf numFmtId="0" fontId="17" fillId="4" borderId="18" xfId="0" applyFont="1" applyFill="1" applyBorder="1" applyAlignment="1">
      <alignment horizontal="right" vertical="top"/>
    </xf>
    <xf numFmtId="43" fontId="17" fillId="4" borderId="18" xfId="2" applyFont="1" applyFill="1" applyBorder="1" applyAlignment="1">
      <alignment horizontal="right" vertical="top"/>
    </xf>
    <xf numFmtId="0" fontId="17" fillId="4" borderId="3" xfId="0" applyFont="1" applyFill="1" applyBorder="1" applyAlignment="1">
      <alignment horizontal="left" vertical="top"/>
    </xf>
    <xf numFmtId="0" fontId="17" fillId="4" borderId="5" xfId="0" applyFont="1" applyFill="1" applyBorder="1" applyAlignment="1">
      <alignment vertical="top"/>
    </xf>
    <xf numFmtId="43" fontId="17" fillId="4" borderId="19" xfId="2" applyFont="1" applyFill="1" applyBorder="1" applyAlignment="1">
      <alignment horizontal="right" vertical="top"/>
    </xf>
    <xf numFmtId="0" fontId="18" fillId="4" borderId="3" xfId="0" applyFont="1" applyFill="1" applyBorder="1" applyAlignment="1">
      <alignment horizontal="left" vertical="top"/>
    </xf>
    <xf numFmtId="0" fontId="18" fillId="4" borderId="5" xfId="0" applyFont="1" applyFill="1" applyBorder="1" applyAlignment="1">
      <alignment vertical="top"/>
    </xf>
    <xf numFmtId="43" fontId="18" fillId="4" borderId="19" xfId="2" applyFont="1" applyFill="1" applyBorder="1" applyAlignment="1">
      <alignment horizontal="right" vertical="top"/>
    </xf>
    <xf numFmtId="0" fontId="39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2" fillId="8" borderId="16" xfId="0" applyFont="1" applyFill="1" applyBorder="1" applyAlignment="1">
      <alignment horizontal="center"/>
    </xf>
    <xf numFmtId="0" fontId="17" fillId="4" borderId="16" xfId="0" applyFont="1" applyFill="1" applyBorder="1"/>
    <xf numFmtId="0" fontId="19" fillId="4" borderId="16" xfId="0" applyFont="1" applyFill="1" applyBorder="1"/>
    <xf numFmtId="0" fontId="17" fillId="4" borderId="16" xfId="0" applyFont="1" applyFill="1" applyBorder="1" applyAlignment="1">
      <alignment horizontal="center"/>
    </xf>
    <xf numFmtId="0" fontId="17" fillId="4" borderId="19" xfId="0" applyFont="1" applyFill="1" applyBorder="1" applyAlignment="1">
      <alignment horizontal="center"/>
    </xf>
    <xf numFmtId="0" fontId="17" fillId="4" borderId="16" xfId="0" applyFont="1" applyFill="1" applyBorder="1" applyAlignment="1">
      <alignment horizontal="right"/>
    </xf>
    <xf numFmtId="0" fontId="17" fillId="0" borderId="7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2" fillId="4" borderId="4" xfId="0" applyFont="1" applyFill="1" applyBorder="1" applyAlignment="1">
      <alignment horizontal="left"/>
    </xf>
    <xf numFmtId="0" fontId="12" fillId="8" borderId="16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justify" vertical="center" wrapText="1"/>
    </xf>
    <xf numFmtId="0" fontId="18" fillId="4" borderId="23" xfId="0" applyFont="1" applyFill="1" applyBorder="1" applyAlignment="1">
      <alignment horizontal="justify" vertical="center" wrapText="1"/>
    </xf>
    <xf numFmtId="0" fontId="17" fillId="4" borderId="0" xfId="0" applyFont="1" applyFill="1" applyBorder="1" applyAlignment="1">
      <alignment horizontal="right" vertical="center" wrapText="1"/>
    </xf>
    <xf numFmtId="0" fontId="17" fillId="4" borderId="31" xfId="0" applyFont="1" applyFill="1" applyBorder="1" applyAlignment="1">
      <alignment horizontal="right" vertical="center" wrapText="1"/>
    </xf>
    <xf numFmtId="0" fontId="18" fillId="4" borderId="22" xfId="0" applyFont="1" applyFill="1" applyBorder="1" applyAlignment="1">
      <alignment horizontal="justify" vertical="center" wrapText="1"/>
    </xf>
    <xf numFmtId="0" fontId="17" fillId="4" borderId="37" xfId="0" applyFont="1" applyFill="1" applyBorder="1" applyAlignment="1">
      <alignment horizontal="right" vertical="center" wrapText="1"/>
    </xf>
    <xf numFmtId="0" fontId="17" fillId="4" borderId="38" xfId="0" applyFont="1" applyFill="1" applyBorder="1" applyAlignment="1">
      <alignment horizontal="right" vertical="center" wrapText="1"/>
    </xf>
    <xf numFmtId="0" fontId="17" fillId="4" borderId="32" xfId="0" applyFont="1" applyFill="1" applyBorder="1" applyAlignment="1">
      <alignment horizontal="justify" vertical="center" wrapText="1"/>
    </xf>
    <xf numFmtId="0" fontId="18" fillId="4" borderId="33" xfId="0" applyFont="1" applyFill="1" applyBorder="1" applyAlignment="1">
      <alignment horizontal="justify" vertical="center" wrapText="1"/>
    </xf>
    <xf numFmtId="0" fontId="12" fillId="8" borderId="26" xfId="0" applyFont="1" applyFill="1" applyBorder="1" applyAlignment="1">
      <alignment horizontal="center" vertical="center" wrapText="1"/>
    </xf>
    <xf numFmtId="0" fontId="12" fillId="8" borderId="36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justify" vertical="center" wrapText="1"/>
    </xf>
    <xf numFmtId="0" fontId="17" fillId="4" borderId="29" xfId="0" applyFont="1" applyFill="1" applyBorder="1" applyAlignment="1">
      <alignment horizontal="justify" vertical="center" wrapText="1"/>
    </xf>
    <xf numFmtId="0" fontId="17" fillId="4" borderId="30" xfId="0" applyFont="1" applyFill="1" applyBorder="1" applyAlignment="1">
      <alignment horizontal="justify" vertical="center" wrapText="1"/>
    </xf>
    <xf numFmtId="0" fontId="17" fillId="4" borderId="20" xfId="0" applyFont="1" applyFill="1" applyBorder="1" applyAlignment="1">
      <alignment horizontal="justify" vertical="center" wrapText="1"/>
    </xf>
    <xf numFmtId="0" fontId="17" fillId="4" borderId="0" xfId="0" applyFont="1" applyFill="1" applyBorder="1" applyAlignment="1">
      <alignment horizontal="justify" vertical="center" wrapText="1"/>
    </xf>
    <xf numFmtId="0" fontId="18" fillId="4" borderId="32" xfId="0" applyFont="1" applyFill="1" applyBorder="1" applyAlignment="1">
      <alignment horizontal="justify" vertical="center" wrapText="1"/>
    </xf>
    <xf numFmtId="0" fontId="18" fillId="4" borderId="37" xfId="0" applyFont="1" applyFill="1" applyBorder="1" applyAlignment="1">
      <alignment horizontal="justify" vertical="center" wrapText="1"/>
    </xf>
    <xf numFmtId="0" fontId="12" fillId="8" borderId="24" xfId="0" applyFont="1" applyFill="1" applyBorder="1" applyAlignment="1">
      <alignment horizontal="center" vertical="center" wrapText="1"/>
    </xf>
    <xf numFmtId="0" fontId="12" fillId="8" borderId="28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justify" vertical="center" wrapText="1"/>
    </xf>
    <xf numFmtId="0" fontId="18" fillId="4" borderId="24" xfId="0" applyFont="1" applyFill="1" applyBorder="1" applyAlignment="1">
      <alignment horizontal="right" vertical="center" wrapText="1"/>
    </xf>
    <xf numFmtId="0" fontId="18" fillId="4" borderId="28" xfId="0" applyFont="1" applyFill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18" xfId="0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right" vertical="center" wrapText="1"/>
    </xf>
    <xf numFmtId="0" fontId="18" fillId="4" borderId="18" xfId="0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7" fillId="4" borderId="5" xfId="0" applyFont="1" applyFill="1" applyBorder="1" applyAlignment="1">
      <alignment horizontal="justify" vertical="center" wrapText="1"/>
    </xf>
    <xf numFmtId="0" fontId="17" fillId="4" borderId="5" xfId="0" applyFont="1" applyFill="1" applyBorder="1" applyAlignment="1">
      <alignment horizontal="right" vertical="center" wrapText="1"/>
    </xf>
    <xf numFmtId="0" fontId="17" fillId="4" borderId="19" xfId="0" applyFont="1" applyFill="1" applyBorder="1" applyAlignment="1">
      <alignment horizontal="right" vertical="center" wrapText="1"/>
    </xf>
    <xf numFmtId="0" fontId="18" fillId="4" borderId="19" xfId="0" applyFont="1" applyFill="1" applyBorder="1" applyAlignment="1">
      <alignment horizontal="right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wrapText="1"/>
    </xf>
    <xf numFmtId="0" fontId="12" fillId="7" borderId="19" xfId="0" applyFont="1" applyFill="1" applyBorder="1" applyAlignment="1">
      <alignment horizontal="center" vertical="center" wrapText="1"/>
    </xf>
    <xf numFmtId="43" fontId="18" fillId="4" borderId="18" xfId="0" applyNumberFormat="1" applyFont="1" applyFill="1" applyBorder="1" applyAlignment="1">
      <alignment horizontal="right" vertical="center" wrapText="1"/>
    </xf>
    <xf numFmtId="9" fontId="17" fillId="4" borderId="18" xfId="20" applyFont="1" applyFill="1" applyBorder="1"/>
    <xf numFmtId="9" fontId="17" fillId="0" borderId="18" xfId="20" applyFont="1" applyBorder="1"/>
    <xf numFmtId="0" fontId="12" fillId="7" borderId="17" xfId="21" applyFont="1" applyFill="1" applyBorder="1" applyAlignment="1">
      <alignment horizontal="center" vertical="center" wrapText="1"/>
    </xf>
    <xf numFmtId="0" fontId="12" fillId="7" borderId="16" xfId="21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vertical="center" wrapText="1"/>
    </xf>
    <xf numFmtId="0" fontId="17" fillId="4" borderId="0" xfId="0" applyFont="1" applyFill="1" applyBorder="1" applyAlignment="1">
      <alignment vertical="center" wrapText="1"/>
    </xf>
    <xf numFmtId="0" fontId="17" fillId="4" borderId="18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vertical="center" wrapText="1"/>
    </xf>
    <xf numFmtId="0" fontId="17" fillId="4" borderId="19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horizontal="right" vertical="center" wrapText="1"/>
    </xf>
    <xf numFmtId="0" fontId="18" fillId="0" borderId="4" xfId="0" applyFont="1" applyBorder="1"/>
    <xf numFmtId="0" fontId="18" fillId="0" borderId="16" xfId="0" applyFont="1" applyBorder="1"/>
    <xf numFmtId="0" fontId="18" fillId="3" borderId="41" xfId="0" applyFont="1" applyFill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4" borderId="37" xfId="0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vertical="top"/>
    </xf>
    <xf numFmtId="0" fontId="42" fillId="4" borderId="9" xfId="4" applyFont="1" applyFill="1" applyBorder="1" applyAlignment="1">
      <alignment horizontal="centerContinuous"/>
    </xf>
    <xf numFmtId="0" fontId="42" fillId="4" borderId="6" xfId="4" applyFont="1" applyFill="1" applyBorder="1" applyAlignment="1">
      <alignment horizontal="centerContinuous"/>
    </xf>
    <xf numFmtId="0" fontId="42" fillId="4" borderId="10" xfId="4" applyFont="1" applyFill="1" applyBorder="1" applyAlignment="1">
      <alignment horizontal="left" wrapText="1" indent="1"/>
    </xf>
    <xf numFmtId="43" fontId="43" fillId="4" borderId="16" xfId="2" applyFont="1" applyFill="1" applyBorder="1" applyAlignment="1">
      <alignment vertical="center" wrapText="1"/>
    </xf>
    <xf numFmtId="0" fontId="8" fillId="0" borderId="0" xfId="0" applyFont="1"/>
    <xf numFmtId="43" fontId="1" fillId="4" borderId="7" xfId="2" applyFont="1" applyFill="1" applyBorder="1" applyAlignment="1">
      <alignment vertical="top" wrapText="1"/>
    </xf>
    <xf numFmtId="0" fontId="12" fillId="7" borderId="7" xfId="0" applyFont="1" applyFill="1" applyBorder="1" applyAlignment="1">
      <alignment horizontal="centerContinuous"/>
    </xf>
    <xf numFmtId="0" fontId="12" fillId="4" borderId="1" xfId="1" applyNumberFormat="1" applyFont="1" applyFill="1" applyBorder="1" applyAlignment="1">
      <alignment vertical="center"/>
    </xf>
    <xf numFmtId="0" fontId="0" fillId="0" borderId="18" xfId="0" applyBorder="1"/>
    <xf numFmtId="0" fontId="0" fillId="0" borderId="19" xfId="0" applyBorder="1"/>
    <xf numFmtId="49" fontId="12" fillId="4" borderId="18" xfId="0" applyNumberFormat="1" applyFont="1" applyFill="1" applyBorder="1" applyAlignment="1">
      <alignment horizontal="left" wrapText="1"/>
    </xf>
    <xf numFmtId="49" fontId="12" fillId="4" borderId="17" xfId="0" applyNumberFormat="1" applyFont="1" applyFill="1" applyBorder="1" applyAlignment="1">
      <alignment horizontal="left" wrapText="1"/>
    </xf>
    <xf numFmtId="0" fontId="17" fillId="4" borderId="0" xfId="0" applyFont="1" applyFill="1" applyBorder="1" applyAlignment="1" applyProtection="1">
      <alignment horizontal="center"/>
      <protection locked="0"/>
    </xf>
    <xf numFmtId="0" fontId="17" fillId="4" borderId="0" xfId="0" applyFont="1" applyFill="1" applyBorder="1"/>
    <xf numFmtId="0" fontId="12" fillId="4" borderId="0" xfId="3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right"/>
      <protection locked="0"/>
    </xf>
    <xf numFmtId="0" fontId="3" fillId="4" borderId="4" xfId="0" applyNumberFormat="1" applyFont="1" applyFill="1" applyBorder="1" applyAlignment="1" applyProtection="1">
      <protection locked="0"/>
    </xf>
    <xf numFmtId="0" fontId="17" fillId="4" borderId="0" xfId="0" applyFont="1" applyFill="1" applyProtection="1">
      <protection locked="0"/>
    </xf>
    <xf numFmtId="0" fontId="18" fillId="4" borderId="0" xfId="0" applyFont="1" applyFill="1" applyBorder="1" applyAlignment="1" applyProtection="1">
      <alignment horizontal="centerContinuous"/>
      <protection locked="0"/>
    </xf>
    <xf numFmtId="0" fontId="12" fillId="4" borderId="0" xfId="3" applyFont="1" applyFill="1" applyBorder="1" applyAlignment="1" applyProtection="1">
      <alignment horizontal="centerContinuous"/>
      <protection locked="0"/>
    </xf>
    <xf numFmtId="0" fontId="18" fillId="4" borderId="0" xfId="0" applyFont="1" applyFill="1" applyBorder="1" applyAlignment="1" applyProtection="1">
      <alignment horizontal="center"/>
      <protection locked="0"/>
    </xf>
    <xf numFmtId="0" fontId="3" fillId="4" borderId="0" xfId="3" applyFont="1" applyFill="1" applyBorder="1" applyAlignment="1" applyProtection="1">
      <alignment horizontal="center" vertical="center"/>
      <protection locked="0"/>
    </xf>
    <xf numFmtId="0" fontId="17" fillId="4" borderId="0" xfId="0" applyFont="1" applyFill="1" applyBorder="1" applyProtection="1">
      <protection locked="0"/>
    </xf>
    <xf numFmtId="0" fontId="18" fillId="8" borderId="6" xfId="3" applyFont="1" applyFill="1" applyBorder="1" applyAlignment="1" applyProtection="1">
      <alignment horizontal="center" vertical="center"/>
    </xf>
    <xf numFmtId="0" fontId="18" fillId="8" borderId="10" xfId="3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protection locked="0"/>
    </xf>
    <xf numFmtId="0" fontId="12" fillId="4" borderId="0" xfId="3" applyFont="1" applyFill="1" applyBorder="1" applyAlignment="1" applyProtection="1">
      <alignment vertical="center"/>
      <protection locked="0"/>
    </xf>
    <xf numFmtId="0" fontId="17" fillId="0" borderId="2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top"/>
      <protection locked="0"/>
    </xf>
    <xf numFmtId="0" fontId="3" fillId="4" borderId="0" xfId="0" applyFont="1" applyFill="1" applyBorder="1" applyAlignment="1" applyProtection="1">
      <alignment vertical="top"/>
      <protection locked="0"/>
    </xf>
    <xf numFmtId="0" fontId="3" fillId="4" borderId="18" xfId="0" applyFont="1" applyFill="1" applyBorder="1" applyAlignment="1" applyProtection="1">
      <alignment horizontal="left" vertical="top" wrapText="1"/>
      <protection locked="0"/>
    </xf>
    <xf numFmtId="3" fontId="3" fillId="4" borderId="0" xfId="2" applyNumberFormat="1" applyFont="1" applyFill="1" applyBorder="1" applyAlignment="1" applyProtection="1">
      <alignment horizontal="right" vertical="top"/>
      <protection locked="0"/>
    </xf>
    <xf numFmtId="0" fontId="17" fillId="4" borderId="2" xfId="0" applyFont="1" applyFill="1" applyBorder="1" applyAlignment="1" applyProtection="1">
      <alignment vertical="top"/>
      <protection locked="0"/>
    </xf>
    <xf numFmtId="0" fontId="3" fillId="4" borderId="1" xfId="0" applyFont="1" applyFill="1" applyBorder="1" applyAlignment="1" applyProtection="1">
      <alignment horizontal="center" vertical="top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12" fillId="4" borderId="3" xfId="0" applyFont="1" applyFill="1" applyBorder="1" applyAlignment="1" applyProtection="1">
      <alignment vertical="top"/>
      <protection locked="0"/>
    </xf>
    <xf numFmtId="0" fontId="12" fillId="4" borderId="4" xfId="0" applyFont="1" applyFill="1" applyBorder="1" applyAlignment="1" applyProtection="1">
      <alignment vertical="top"/>
      <protection locked="0"/>
    </xf>
    <xf numFmtId="0" fontId="12" fillId="4" borderId="19" xfId="0" applyFont="1" applyFill="1" applyBorder="1" applyAlignment="1" applyProtection="1">
      <alignment horizontal="left" vertical="top"/>
      <protection locked="0"/>
    </xf>
    <xf numFmtId="3" fontId="12" fillId="4" borderId="4" xfId="0" applyNumberFormat="1" applyFont="1" applyFill="1" applyBorder="1" applyAlignment="1" applyProtection="1">
      <alignment horizontal="right" vertical="top"/>
      <protection locked="0"/>
    </xf>
    <xf numFmtId="3" fontId="3" fillId="4" borderId="5" xfId="0" applyNumberFormat="1" applyFont="1" applyFill="1" applyBorder="1" applyAlignment="1" applyProtection="1">
      <alignment vertical="top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right" vertical="top"/>
      <protection locked="0"/>
    </xf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9" fillId="4" borderId="4" xfId="7" applyFont="1" applyFill="1" applyBorder="1" applyAlignment="1" applyProtection="1">
      <alignment horizontal="left"/>
      <protection locked="0"/>
    </xf>
    <xf numFmtId="0" fontId="8" fillId="4" borderId="4" xfId="7" applyNumberFormat="1" applyFont="1" applyFill="1" applyBorder="1" applyAlignment="1" applyProtection="1">
      <alignment horizontal="left" vertical="center" wrapText="1"/>
      <protection locked="0"/>
    </xf>
    <xf numFmtId="0" fontId="9" fillId="4" borderId="4" xfId="7" applyNumberFormat="1" applyFont="1" applyFill="1" applyBorder="1" applyAlignment="1" applyProtection="1">
      <alignment horizontal="right" vertical="center" wrapText="1"/>
      <protection locked="0"/>
    </xf>
    <xf numFmtId="4" fontId="9" fillId="4" borderId="5" xfId="7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8" fillId="0" borderId="0" xfId="7" applyNumberFormat="1" applyFont="1" applyFill="1" applyBorder="1" applyAlignment="1" applyProtection="1">
      <alignment horizontal="right" vertical="center" wrapText="1"/>
      <protection locked="0"/>
    </xf>
    <xf numFmtId="0" fontId="49" fillId="19" borderId="16" xfId="6" applyFont="1" applyFill="1" applyBorder="1" applyAlignment="1">
      <alignment horizontal="center" vertical="center" wrapText="1"/>
    </xf>
    <xf numFmtId="0" fontId="8" fillId="0" borderId="7" xfId="7" applyNumberFormat="1" applyFont="1" applyFill="1" applyBorder="1" applyAlignment="1" applyProtection="1">
      <alignment horizontal="right" vertical="center" wrapText="1"/>
      <protection locked="0"/>
    </xf>
    <xf numFmtId="0" fontId="8" fillId="0" borderId="7" xfId="7" applyNumberFormat="1" applyFont="1" applyFill="1" applyBorder="1" applyAlignment="1" applyProtection="1">
      <alignment horizontal="left" vertical="center" wrapText="1"/>
      <protection locked="0"/>
    </xf>
    <xf numFmtId="0" fontId="8" fillId="0" borderId="0" xfId="7" applyNumberFormat="1" applyFont="1" applyFill="1" applyBorder="1" applyAlignment="1" applyProtection="1">
      <alignment horizontal="left" vertical="center" wrapText="1"/>
      <protection locked="0"/>
    </xf>
    <xf numFmtId="4" fontId="49" fillId="19" borderId="16" xfId="6" applyNumberFormat="1" applyFont="1" applyFill="1" applyBorder="1" applyAlignment="1">
      <alignment horizontal="center" vertical="center" wrapText="1"/>
    </xf>
    <xf numFmtId="4" fontId="8" fillId="0" borderId="8" xfId="7" applyNumberFormat="1" applyFont="1" applyFill="1" applyBorder="1" applyAlignment="1" applyProtection="1">
      <alignment horizontal="right" vertical="center" wrapText="1"/>
      <protection locked="0"/>
    </xf>
    <xf numFmtId="4" fontId="8" fillId="0" borderId="2" xfId="7" applyNumberFormat="1" applyFont="1" applyFill="1" applyBorder="1" applyAlignment="1" applyProtection="1">
      <alignment horizontal="right" vertical="center" wrapText="1"/>
      <protection locked="0"/>
    </xf>
    <xf numFmtId="0" fontId="49" fillId="19" borderId="10" xfId="6" applyFont="1" applyFill="1" applyBorder="1" applyAlignment="1">
      <alignment horizontal="center" vertical="center" wrapText="1"/>
    </xf>
    <xf numFmtId="4" fontId="49" fillId="19" borderId="10" xfId="6" applyNumberFormat="1" applyFont="1" applyFill="1" applyBorder="1" applyAlignment="1">
      <alignment horizontal="center" vertical="center" wrapText="1"/>
    </xf>
    <xf numFmtId="49" fontId="49" fillId="19" borderId="17" xfId="6" applyNumberFormat="1" applyFont="1" applyFill="1" applyBorder="1" applyAlignment="1">
      <alignment vertical="center" wrapText="1"/>
    </xf>
    <xf numFmtId="49" fontId="49" fillId="19" borderId="19" xfId="6" applyNumberFormat="1" applyFont="1" applyFill="1" applyBorder="1" applyAlignment="1">
      <alignment horizontal="center" vertical="center" wrapText="1"/>
    </xf>
    <xf numFmtId="49" fontId="49" fillId="19" borderId="11" xfId="6" applyNumberFormat="1" applyFont="1" applyFill="1" applyBorder="1" applyAlignment="1">
      <alignment vertical="center" wrapText="1"/>
    </xf>
    <xf numFmtId="49" fontId="49" fillId="19" borderId="3" xfId="6" applyNumberFormat="1" applyFont="1" applyFill="1" applyBorder="1" applyAlignment="1">
      <alignment horizontal="center" vertical="center" wrapText="1"/>
    </xf>
    <xf numFmtId="4" fontId="49" fillId="19" borderId="9" xfId="6" applyNumberFormat="1" applyFont="1" applyFill="1" applyBorder="1" applyAlignment="1">
      <alignment horizontal="center" vertical="center" wrapText="1"/>
    </xf>
    <xf numFmtId="4" fontId="49" fillId="19" borderId="17" xfId="6" applyNumberFormat="1" applyFont="1" applyFill="1" applyBorder="1" applyAlignment="1">
      <alignment vertical="center"/>
    </xf>
    <xf numFmtId="4" fontId="49" fillId="19" borderId="19" xfId="6" applyNumberFormat="1" applyFont="1" applyFill="1" applyBorder="1" applyAlignment="1">
      <alignment horizontal="center" vertical="center"/>
    </xf>
    <xf numFmtId="0" fontId="10" fillId="0" borderId="0" xfId="0" applyFont="1"/>
    <xf numFmtId="0" fontId="8" fillId="4" borderId="0" xfId="0" applyFont="1" applyFill="1" applyBorder="1"/>
    <xf numFmtId="0" fontId="17" fillId="0" borderId="0" xfId="0" applyFont="1" applyBorder="1" applyAlignment="1">
      <alignment horizontal="center"/>
    </xf>
    <xf numFmtId="0" fontId="17" fillId="4" borderId="0" xfId="0" applyFont="1" applyFill="1" applyBorder="1"/>
    <xf numFmtId="0" fontId="3" fillId="4" borderId="4" xfId="0" applyFont="1" applyFill="1" applyBorder="1" applyAlignment="1" applyProtection="1">
      <alignment horizontal="center" vertical="top"/>
      <protection locked="0"/>
    </xf>
    <xf numFmtId="0" fontId="34" fillId="4" borderId="0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left" vertical="center" wrapText="1"/>
    </xf>
    <xf numFmtId="0" fontId="33" fillId="4" borderId="0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Alignment="1"/>
    <xf numFmtId="0" fontId="50" fillId="0" borderId="0" xfId="0" applyFont="1" applyAlignment="1"/>
    <xf numFmtId="0" fontId="51" fillId="4" borderId="0" xfId="0" applyFont="1" applyFill="1" applyBorder="1"/>
    <xf numFmtId="0" fontId="17" fillId="4" borderId="0" xfId="0" applyFont="1" applyFill="1" applyBorder="1" applyAlignment="1" applyProtection="1">
      <alignment horizontal="center"/>
      <protection locked="0"/>
    </xf>
    <xf numFmtId="0" fontId="17" fillId="4" borderId="0" xfId="0" applyFont="1" applyFill="1" applyBorder="1"/>
    <xf numFmtId="0" fontId="17" fillId="4" borderId="20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 applyProtection="1">
      <alignment horizontal="center" vertical="center"/>
    </xf>
    <xf numFmtId="0" fontId="18" fillId="8" borderId="9" xfId="3" applyFont="1" applyFill="1" applyBorder="1" applyAlignment="1" applyProtection="1">
      <alignment horizontal="center" vertical="center"/>
    </xf>
    <xf numFmtId="0" fontId="18" fillId="8" borderId="6" xfId="3" applyFont="1" applyFill="1" applyBorder="1" applyAlignment="1" applyProtection="1">
      <alignment horizontal="center" vertical="center"/>
    </xf>
    <xf numFmtId="0" fontId="18" fillId="0" borderId="2" xfId="0" applyFont="1" applyBorder="1"/>
    <xf numFmtId="167" fontId="17" fillId="4" borderId="18" xfId="0" applyNumberFormat="1" applyFont="1" applyFill="1" applyBorder="1" applyAlignment="1">
      <alignment horizontal="center"/>
    </xf>
    <xf numFmtId="167" fontId="17" fillId="4" borderId="19" xfId="0" applyNumberFormat="1" applyFont="1" applyFill="1" applyBorder="1" applyAlignment="1">
      <alignment horizontal="center"/>
    </xf>
    <xf numFmtId="43" fontId="12" fillId="7" borderId="16" xfId="2" applyFont="1" applyFill="1" applyBorder="1" applyAlignment="1">
      <alignment horizontal="center" vertical="center"/>
    </xf>
    <xf numFmtId="43" fontId="17" fillId="0" borderId="17" xfId="2" applyFont="1" applyFill="1" applyBorder="1" applyAlignment="1">
      <alignment wrapText="1"/>
    </xf>
    <xf numFmtId="44" fontId="12" fillId="7" borderId="16" xfId="0" applyNumberFormat="1" applyFont="1" applyFill="1" applyBorder="1" applyAlignment="1">
      <alignment horizontal="center" vertical="center"/>
    </xf>
    <xf numFmtId="171" fontId="12" fillId="7" borderId="16" xfId="0" applyNumberFormat="1" applyFont="1" applyFill="1" applyBorder="1" applyAlignment="1">
      <alignment horizontal="center" vertical="center"/>
    </xf>
    <xf numFmtId="171" fontId="12" fillId="7" borderId="6" xfId="0" applyNumberFormat="1" applyFont="1" applyFill="1" applyBorder="1" applyAlignment="1">
      <alignment vertical="center"/>
    </xf>
    <xf numFmtId="171" fontId="12" fillId="7" borderId="10" xfId="0" applyNumberFormat="1" applyFont="1" applyFill="1" applyBorder="1" applyAlignment="1">
      <alignment vertical="center"/>
    </xf>
    <xf numFmtId="171" fontId="12" fillId="7" borderId="16" xfId="0" applyNumberFormat="1" applyFont="1" applyFill="1" applyBorder="1" applyAlignment="1">
      <alignment vertical="center"/>
    </xf>
    <xf numFmtId="49" fontId="12" fillId="7" borderId="10" xfId="0" applyNumberFormat="1" applyFont="1" applyFill="1" applyBorder="1" applyAlignment="1">
      <alignment vertical="center"/>
    </xf>
    <xf numFmtId="0" fontId="37" fillId="4" borderId="0" xfId="4" applyFont="1" applyFill="1" applyBorder="1" applyAlignment="1">
      <alignment horizontal="left"/>
    </xf>
    <xf numFmtId="0" fontId="33" fillId="4" borderId="2" xfId="0" applyFont="1" applyFill="1" applyBorder="1" applyAlignment="1">
      <alignment vertical="center" wrapText="1"/>
    </xf>
    <xf numFmtId="43" fontId="17" fillId="4" borderId="24" xfId="2" applyFont="1" applyFill="1" applyBorder="1" applyAlignment="1">
      <alignment horizontal="right" vertical="center" wrapText="1"/>
    </xf>
    <xf numFmtId="43" fontId="17" fillId="4" borderId="29" xfId="2" applyFont="1" applyFill="1" applyBorder="1" applyAlignment="1">
      <alignment horizontal="right" vertical="center" wrapText="1"/>
    </xf>
    <xf numFmtId="43" fontId="17" fillId="4" borderId="0" xfId="2" applyFont="1" applyFill="1" applyBorder="1" applyAlignment="1">
      <alignment horizontal="right" vertical="center" wrapText="1"/>
    </xf>
    <xf numFmtId="43" fontId="17" fillId="4" borderId="28" xfId="2" applyFont="1" applyFill="1" applyBorder="1" applyAlignment="1">
      <alignment horizontal="right" vertical="center" wrapText="1"/>
    </xf>
    <xf numFmtId="43" fontId="17" fillId="4" borderId="30" xfId="2" applyFont="1" applyFill="1" applyBorder="1" applyAlignment="1">
      <alignment horizontal="right" vertical="center" wrapText="1"/>
    </xf>
    <xf numFmtId="43" fontId="17" fillId="4" borderId="31" xfId="2" applyFont="1" applyFill="1" applyBorder="1" applyAlignment="1">
      <alignment horizontal="right" vertical="center" wrapText="1"/>
    </xf>
    <xf numFmtId="43" fontId="17" fillId="4" borderId="37" xfId="2" applyFont="1" applyFill="1" applyBorder="1" applyAlignment="1">
      <alignment horizontal="right" vertical="center" wrapText="1"/>
    </xf>
    <xf numFmtId="43" fontId="17" fillId="4" borderId="38" xfId="2" applyFont="1" applyFill="1" applyBorder="1" applyAlignment="1">
      <alignment horizontal="right" vertical="center" wrapText="1"/>
    </xf>
    <xf numFmtId="43" fontId="17" fillId="4" borderId="34" xfId="2" applyFont="1" applyFill="1" applyBorder="1" applyAlignment="1">
      <alignment horizontal="right" vertical="center" wrapText="1"/>
    </xf>
    <xf numFmtId="43" fontId="17" fillId="4" borderId="35" xfId="2" applyFont="1" applyFill="1" applyBorder="1" applyAlignment="1">
      <alignment horizontal="right" vertical="center" wrapText="1"/>
    </xf>
    <xf numFmtId="43" fontId="18" fillId="4" borderId="34" xfId="2" applyFont="1" applyFill="1" applyBorder="1" applyAlignment="1">
      <alignment horizontal="right" vertical="center" wrapText="1"/>
    </xf>
    <xf numFmtId="43" fontId="18" fillId="4" borderId="35" xfId="2" applyFont="1" applyFill="1" applyBorder="1" applyAlignment="1">
      <alignment horizontal="right" vertical="center" wrapText="1"/>
    </xf>
    <xf numFmtId="43" fontId="18" fillId="4" borderId="2" xfId="2" applyFont="1" applyFill="1" applyBorder="1" applyAlignment="1">
      <alignment horizontal="right" vertical="center" wrapText="1"/>
    </xf>
    <xf numFmtId="43" fontId="17" fillId="4" borderId="2" xfId="2" applyFont="1" applyFill="1" applyBorder="1" applyAlignment="1">
      <alignment horizontal="right" vertical="center" wrapText="1"/>
    </xf>
    <xf numFmtId="43" fontId="17" fillId="4" borderId="5" xfId="2" applyFont="1" applyFill="1" applyBorder="1" applyAlignment="1">
      <alignment horizontal="right" vertical="center" wrapText="1"/>
    </xf>
    <xf numFmtId="43" fontId="17" fillId="4" borderId="19" xfId="2" applyFont="1" applyFill="1" applyBorder="1" applyAlignment="1">
      <alignment horizontal="right" vertical="center" wrapText="1"/>
    </xf>
    <xf numFmtId="0" fontId="17" fillId="4" borderId="2" xfId="0" applyFont="1" applyFill="1" applyBorder="1" applyAlignment="1">
      <alignment vertical="center" wrapText="1"/>
    </xf>
    <xf numFmtId="43" fontId="18" fillId="4" borderId="19" xfId="0" applyNumberFormat="1" applyFont="1" applyFill="1" applyBorder="1" applyAlignment="1">
      <alignment horizontal="right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49" fontId="17" fillId="4" borderId="18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horizontal="left" vertical="center" wrapText="1"/>
    </xf>
    <xf numFmtId="43" fontId="8" fillId="4" borderId="0" xfId="0" applyNumberFormat="1" applyFont="1" applyFill="1" applyBorder="1" applyAlignment="1">
      <alignment horizontal="left" vertical="center" wrapText="1"/>
    </xf>
    <xf numFmtId="43" fontId="8" fillId="4" borderId="0" xfId="2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43" fontId="8" fillId="4" borderId="2" xfId="0" applyNumberFormat="1" applyFont="1" applyFill="1" applyBorder="1" applyAlignment="1">
      <alignment horizontal="left" vertical="center" wrapText="1"/>
    </xf>
    <xf numFmtId="43" fontId="8" fillId="4" borderId="2" xfId="2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43" fontId="17" fillId="0" borderId="0" xfId="0" applyNumberFormat="1" applyFont="1"/>
    <xf numFmtId="43" fontId="17" fillId="0" borderId="16" xfId="0" applyNumberFormat="1" applyFont="1" applyBorder="1"/>
    <xf numFmtId="0" fontId="17" fillId="4" borderId="38" xfId="0" applyFont="1" applyFill="1" applyBorder="1" applyAlignment="1">
      <alignment horizontal="center" vertical="center" wrapText="1"/>
    </xf>
    <xf numFmtId="0" fontId="8" fillId="0" borderId="7" xfId="7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7" applyNumberFormat="1" applyFont="1" applyFill="1" applyBorder="1" applyAlignment="1" applyProtection="1">
      <alignment horizontal="center" vertical="center" wrapText="1"/>
      <protection locked="0"/>
    </xf>
    <xf numFmtId="0" fontId="8" fillId="4" borderId="4" xfId="7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3" fontId="3" fillId="4" borderId="0" xfId="2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4" borderId="0" xfId="3" applyFont="1" applyFill="1" applyBorder="1" applyAlignment="1" applyProtection="1">
      <alignment horizontal="left" vertical="center"/>
      <protection locked="0"/>
    </xf>
    <xf numFmtId="0" fontId="3" fillId="4" borderId="0" xfId="0" applyFont="1" applyFill="1" applyBorder="1" applyAlignment="1" applyProtection="1">
      <alignment horizontal="left" vertical="top"/>
      <protection locked="0"/>
    </xf>
    <xf numFmtId="43" fontId="12" fillId="4" borderId="0" xfId="2" applyFont="1" applyFill="1" applyBorder="1" applyAlignment="1" applyProtection="1">
      <alignment vertical="center"/>
      <protection locked="0"/>
    </xf>
    <xf numFmtId="43" fontId="3" fillId="4" borderId="0" xfId="2" applyFont="1" applyFill="1" applyBorder="1" applyAlignment="1" applyProtection="1">
      <alignment horizontal="right" vertical="top"/>
      <protection locked="0"/>
    </xf>
    <xf numFmtId="0" fontId="3" fillId="4" borderId="7" xfId="0" applyFont="1" applyFill="1" applyBorder="1" applyAlignment="1" applyProtection="1">
      <alignment vertical="center" wrapText="1"/>
      <protection locked="0"/>
    </xf>
    <xf numFmtId="43" fontId="3" fillId="4" borderId="7" xfId="2" applyFont="1" applyFill="1" applyBorder="1" applyAlignment="1" applyProtection="1">
      <alignment vertical="center" wrapText="1"/>
      <protection locked="0"/>
    </xf>
    <xf numFmtId="0" fontId="12" fillId="4" borderId="0" xfId="3" applyFont="1" applyFill="1" applyBorder="1" applyAlignment="1" applyProtection="1">
      <alignment horizontal="center" vertical="center"/>
      <protection locked="0"/>
    </xf>
    <xf numFmtId="0" fontId="12" fillId="4" borderId="4" xfId="0" applyFont="1" applyFill="1" applyBorder="1" applyAlignment="1" applyProtection="1">
      <alignment horizontal="center" vertical="top"/>
      <protection locked="0"/>
    </xf>
    <xf numFmtId="172" fontId="8" fillId="4" borderId="17" xfId="0" applyNumberFormat="1" applyFont="1" applyFill="1" applyBorder="1" applyAlignment="1">
      <alignment vertical="center" wrapText="1"/>
    </xf>
    <xf numFmtId="172" fontId="8" fillId="4" borderId="2" xfId="0" applyNumberFormat="1" applyFont="1" applyFill="1" applyBorder="1" applyAlignment="1">
      <alignment horizontal="right" vertical="center" wrapText="1"/>
    </xf>
    <xf numFmtId="172" fontId="8" fillId="4" borderId="18" xfId="0" applyNumberFormat="1" applyFont="1" applyFill="1" applyBorder="1" applyAlignment="1">
      <alignment horizontal="right" vertical="center" wrapText="1"/>
    </xf>
    <xf numFmtId="172" fontId="8" fillId="4" borderId="18" xfId="0" applyNumberFormat="1" applyFont="1" applyFill="1" applyBorder="1" applyAlignment="1">
      <alignment vertical="center" wrapText="1"/>
    </xf>
    <xf numFmtId="1" fontId="8" fillId="4" borderId="1" xfId="0" applyNumberFormat="1" applyFont="1" applyFill="1" applyBorder="1" applyAlignment="1">
      <alignment horizontal="right" vertical="center" wrapText="1"/>
    </xf>
    <xf numFmtId="1" fontId="8" fillId="4" borderId="1" xfId="2" applyNumberFormat="1" applyFont="1" applyFill="1" applyBorder="1" applyAlignment="1">
      <alignment horizontal="right" vertical="top" wrapText="1"/>
    </xf>
    <xf numFmtId="168" fontId="17" fillId="4" borderId="0" xfId="0" applyNumberFormat="1" applyFont="1" applyFill="1"/>
    <xf numFmtId="167" fontId="17" fillId="4" borderId="0" xfId="0" applyNumberFormat="1" applyFont="1" applyFill="1"/>
    <xf numFmtId="0" fontId="17" fillId="4" borderId="0" xfId="0" applyFont="1" applyFill="1" applyBorder="1"/>
    <xf numFmtId="0" fontId="0" fillId="21" borderId="54" xfId="0" applyFill="1" applyBorder="1" applyAlignment="1">
      <alignment wrapText="1"/>
    </xf>
    <xf numFmtId="0" fontId="0" fillId="22" borderId="55" xfId="0" applyFill="1" applyBorder="1" applyAlignment="1">
      <alignment wrapText="1"/>
    </xf>
    <xf numFmtId="0" fontId="0" fillId="0" borderId="56" xfId="0" applyBorder="1" applyAlignment="1">
      <alignment vertical="center" wrapText="1"/>
    </xf>
    <xf numFmtId="0" fontId="0" fillId="0" borderId="56" xfId="0" applyBorder="1" applyAlignment="1">
      <alignment wrapText="1"/>
    </xf>
    <xf numFmtId="0" fontId="55" fillId="24" borderId="58" xfId="0" applyFont="1" applyFill="1" applyBorder="1" applyAlignment="1">
      <alignment horizontal="center" vertical="center" wrapText="1"/>
    </xf>
    <xf numFmtId="0" fontId="55" fillId="24" borderId="59" xfId="0" applyFont="1" applyFill="1" applyBorder="1" applyAlignment="1">
      <alignment horizontal="center" vertical="center" wrapText="1"/>
    </xf>
    <xf numFmtId="0" fontId="55" fillId="24" borderId="57" xfId="0" applyFont="1" applyFill="1" applyBorder="1" applyAlignment="1">
      <alignment horizontal="center" vertical="center" wrapText="1"/>
    </xf>
    <xf numFmtId="0" fontId="56" fillId="0" borderId="62" xfId="0" applyFont="1" applyBorder="1" applyAlignment="1">
      <alignment vertical="center" wrapText="1"/>
    </xf>
    <xf numFmtId="0" fontId="35" fillId="0" borderId="63" xfId="0" applyFont="1" applyBorder="1" applyAlignment="1">
      <alignment horizontal="right" wrapText="1"/>
    </xf>
    <xf numFmtId="0" fontId="56" fillId="0" borderId="59" xfId="0" applyFont="1" applyBorder="1" applyAlignment="1">
      <alignment vertical="center" wrapText="1"/>
    </xf>
    <xf numFmtId="0" fontId="35" fillId="0" borderId="57" xfId="0" applyFont="1" applyBorder="1" applyAlignment="1">
      <alignment horizontal="right" wrapText="1"/>
    </xf>
    <xf numFmtId="0" fontId="35" fillId="0" borderId="59" xfId="0" applyFont="1" applyBorder="1" applyAlignment="1">
      <alignment horizontal="center" vertical="center" wrapText="1"/>
    </xf>
    <xf numFmtId="0" fontId="56" fillId="2" borderId="57" xfId="0" applyFont="1" applyFill="1" applyBorder="1" applyAlignment="1">
      <alignment horizontal="center" vertical="center" wrapText="1"/>
    </xf>
    <xf numFmtId="0" fontId="35" fillId="0" borderId="59" xfId="0" applyFont="1" applyBorder="1" applyAlignment="1">
      <alignment vertical="center" wrapText="1"/>
    </xf>
    <xf numFmtId="0" fontId="56" fillId="25" borderId="57" xfId="0" applyFont="1" applyFill="1" applyBorder="1" applyAlignment="1">
      <alignment horizontal="center" vertical="center" wrapText="1"/>
    </xf>
    <xf numFmtId="0" fontId="35" fillId="0" borderId="64" xfId="0" applyFont="1" applyBorder="1" applyAlignment="1">
      <alignment horizontal="center" vertical="center" wrapText="1"/>
    </xf>
    <xf numFmtId="0" fontId="56" fillId="2" borderId="63" xfId="0" applyFont="1" applyFill="1" applyBorder="1" applyAlignment="1">
      <alignment horizontal="center" vertical="center" wrapText="1"/>
    </xf>
    <xf numFmtId="0" fontId="56" fillId="25" borderId="63" xfId="0" applyFont="1" applyFill="1" applyBorder="1" applyAlignment="1">
      <alignment horizontal="center" vertical="center" wrapText="1"/>
    </xf>
    <xf numFmtId="0" fontId="0" fillId="0" borderId="54" xfId="0" applyBorder="1" applyAlignment="1">
      <alignment wrapText="1"/>
    </xf>
    <xf numFmtId="0" fontId="54" fillId="0" borderId="63" xfId="0" applyFont="1" applyBorder="1" applyAlignment="1">
      <alignment horizontal="center" vertical="center" wrapText="1"/>
    </xf>
    <xf numFmtId="9" fontId="54" fillId="27" borderId="57" xfId="0" applyNumberFormat="1" applyFont="1" applyFill="1" applyBorder="1" applyAlignment="1">
      <alignment horizontal="center" vertical="center" wrapText="1"/>
    </xf>
    <xf numFmtId="0" fontId="35" fillId="0" borderId="62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12" fillId="4" borderId="11" xfId="3" applyFont="1" applyFill="1" applyBorder="1" applyAlignment="1" applyProtection="1">
      <alignment vertical="center"/>
      <protection locked="0"/>
    </xf>
    <xf numFmtId="0" fontId="12" fillId="4" borderId="1" xfId="3" applyFont="1" applyFill="1" applyBorder="1" applyAlignment="1" applyProtection="1">
      <alignment vertical="center"/>
      <protection locked="0"/>
    </xf>
    <xf numFmtId="3" fontId="3" fillId="4" borderId="1" xfId="2" applyNumberFormat="1" applyFont="1" applyFill="1" applyBorder="1" applyAlignment="1" applyProtection="1">
      <alignment horizontal="right" vertical="top"/>
      <protection locked="0"/>
    </xf>
    <xf numFmtId="0" fontId="1" fillId="4" borderId="0" xfId="0" applyFont="1" applyFill="1" applyBorder="1" applyAlignment="1" applyProtection="1">
      <alignment vertical="top" wrapText="1"/>
      <protection locked="0"/>
    </xf>
    <xf numFmtId="0" fontId="17" fillId="4" borderId="20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justify" vertical="center" wrapText="1"/>
    </xf>
    <xf numFmtId="0" fontId="49" fillId="19" borderId="16" xfId="68" applyFont="1" applyFill="1" applyBorder="1" applyAlignment="1" applyProtection="1">
      <alignment horizontal="center" vertical="center" wrapText="1"/>
    </xf>
    <xf numFmtId="4" fontId="49" fillId="19" borderId="16" xfId="68" applyNumberFormat="1" applyFont="1" applyFill="1" applyBorder="1" applyAlignment="1" applyProtection="1">
      <alignment horizontal="center" vertical="center" wrapText="1"/>
    </xf>
    <xf numFmtId="0" fontId="1" fillId="0" borderId="0" xfId="68" applyFont="1" applyProtection="1">
      <protection locked="0"/>
    </xf>
    <xf numFmtId="4" fontId="1" fillId="0" borderId="0" xfId="68" applyNumberFormat="1" applyFont="1" applyProtection="1">
      <protection locked="0"/>
    </xf>
    <xf numFmtId="0" fontId="1" fillId="0" borderId="1" xfId="68" applyFont="1" applyBorder="1" applyProtection="1">
      <protection locked="0"/>
    </xf>
    <xf numFmtId="4" fontId="1" fillId="0" borderId="2" xfId="68" applyNumberFormat="1" applyFont="1" applyBorder="1" applyProtection="1">
      <protection locked="0"/>
    </xf>
    <xf numFmtId="0" fontId="1" fillId="0" borderId="3" xfId="68" applyFont="1" applyBorder="1" applyProtection="1">
      <protection locked="0"/>
    </xf>
    <xf numFmtId="4" fontId="1" fillId="0" borderId="5" xfId="68" applyNumberFormat="1" applyFont="1" applyBorder="1" applyProtection="1">
      <protection locked="0"/>
    </xf>
    <xf numFmtId="4" fontId="49" fillId="19" borderId="10" xfId="68" applyNumberFormat="1" applyFont="1" applyFill="1" applyBorder="1" applyAlignment="1" applyProtection="1">
      <alignment horizontal="center" vertical="center" wrapText="1"/>
    </xf>
    <xf numFmtId="0" fontId="1" fillId="0" borderId="2" xfId="68" applyFont="1" applyBorder="1" applyProtection="1">
      <protection locked="0"/>
    </xf>
    <xf numFmtId="0" fontId="1" fillId="0" borderId="5" xfId="68" applyFont="1" applyBorder="1" applyProtection="1">
      <protection locked="0"/>
    </xf>
    <xf numFmtId="4" fontId="0" fillId="0" borderId="0" xfId="0" applyNumberFormat="1"/>
    <xf numFmtId="4" fontId="1" fillId="0" borderId="0" xfId="68" applyNumberFormat="1" applyFont="1" applyFill="1" applyBorder="1" applyProtection="1">
      <protection locked="0"/>
    </xf>
    <xf numFmtId="4" fontId="0" fillId="0" borderId="81" xfId="0" applyNumberFormat="1" applyBorder="1"/>
    <xf numFmtId="4" fontId="1" fillId="27" borderId="2" xfId="68" applyNumberFormat="1" applyFont="1" applyFill="1" applyBorder="1" applyProtection="1">
      <protection locked="0"/>
    </xf>
    <xf numFmtId="0" fontId="1" fillId="27" borderId="1" xfId="68" applyFont="1" applyFill="1" applyBorder="1" applyProtection="1">
      <protection locked="0"/>
    </xf>
    <xf numFmtId="0" fontId="1" fillId="27" borderId="2" xfId="68" applyFont="1" applyFill="1" applyBorder="1" applyProtection="1">
      <protection locked="0"/>
    </xf>
    <xf numFmtId="43" fontId="1" fillId="0" borderId="0" xfId="2" applyFont="1" applyProtection="1">
      <protection locked="0"/>
    </xf>
    <xf numFmtId="43" fontId="8" fillId="0" borderId="0" xfId="2" applyFont="1"/>
    <xf numFmtId="0" fontId="18" fillId="8" borderId="1" xfId="3" applyFont="1" applyFill="1" applyBorder="1" applyAlignment="1" applyProtection="1">
      <alignment horizontal="center" vertical="center"/>
    </xf>
    <xf numFmtId="0" fontId="18" fillId="8" borderId="0" xfId="3" applyFont="1" applyFill="1" applyBorder="1" applyAlignment="1" applyProtection="1">
      <alignment horizontal="center" vertical="center"/>
    </xf>
    <xf numFmtId="0" fontId="18" fillId="8" borderId="2" xfId="3" applyFont="1" applyFill="1" applyBorder="1" applyAlignment="1" applyProtection="1">
      <alignment horizontal="center" vertical="center"/>
    </xf>
    <xf numFmtId="43" fontId="18" fillId="8" borderId="0" xfId="3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Border="1" applyAlignment="1" applyProtection="1">
      <alignment vertical="top"/>
      <protection locked="0"/>
    </xf>
    <xf numFmtId="0" fontId="17" fillId="4" borderId="20" xfId="0" applyFont="1" applyFill="1" applyBorder="1" applyAlignment="1">
      <alignment horizontal="left" vertical="center" wrapText="1"/>
    </xf>
    <xf numFmtId="43" fontId="18" fillId="4" borderId="18" xfId="2" applyFont="1" applyFill="1" applyBorder="1" applyAlignment="1">
      <alignment horizontal="right" vertical="top" wrapText="1"/>
    </xf>
    <xf numFmtId="0" fontId="52" fillId="4" borderId="18" xfId="0" applyFont="1" applyFill="1" applyBorder="1" applyAlignment="1">
      <alignment horizontal="right" vertical="center" wrapText="1"/>
    </xf>
    <xf numFmtId="0" fontId="52" fillId="4" borderId="18" xfId="0" applyFont="1" applyFill="1" applyBorder="1"/>
    <xf numFmtId="0" fontId="52" fillId="0" borderId="18" xfId="0" applyFont="1" applyBorder="1"/>
    <xf numFmtId="43" fontId="57" fillId="4" borderId="18" xfId="0" applyNumberFormat="1" applyFont="1" applyFill="1" applyBorder="1" applyAlignment="1">
      <alignment horizontal="right" vertical="center" wrapText="1"/>
    </xf>
    <xf numFmtId="9" fontId="52" fillId="4" borderId="18" xfId="20" applyFont="1" applyFill="1" applyBorder="1"/>
    <xf numFmtId="9" fontId="52" fillId="0" borderId="18" xfId="20" applyFont="1" applyBorder="1"/>
    <xf numFmtId="0" fontId="52" fillId="4" borderId="7" xfId="0" applyFont="1" applyFill="1" applyBorder="1" applyAlignment="1">
      <alignment horizontal="center" vertical="center"/>
    </xf>
    <xf numFmtId="0" fontId="52" fillId="0" borderId="7" xfId="0" applyFont="1" applyBorder="1" applyAlignment="1">
      <alignment horizontal="center" vertical="center"/>
    </xf>
    <xf numFmtId="0" fontId="52" fillId="4" borderId="0" xfId="0" applyFont="1" applyFill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52" fillId="4" borderId="4" xfId="0" applyFont="1" applyFill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173" fontId="52" fillId="0" borderId="7" xfId="0" applyNumberFormat="1" applyFont="1" applyBorder="1" applyAlignment="1">
      <alignment vertical="center"/>
    </xf>
    <xf numFmtId="173" fontId="52" fillId="0" borderId="8" xfId="0" applyNumberFormat="1" applyFont="1" applyBorder="1" applyAlignment="1">
      <alignment vertical="center"/>
    </xf>
    <xf numFmtId="173" fontId="52" fillId="0" borderId="0" xfId="0" applyNumberFormat="1" applyFont="1" applyBorder="1" applyAlignment="1">
      <alignment vertical="center"/>
    </xf>
    <xf numFmtId="173" fontId="52" fillId="0" borderId="2" xfId="0" applyNumberFormat="1" applyFont="1" applyBorder="1" applyAlignment="1">
      <alignment vertical="center"/>
    </xf>
    <xf numFmtId="173" fontId="52" fillId="0" borderId="4" xfId="0" applyNumberFormat="1" applyFont="1" applyBorder="1" applyAlignment="1">
      <alignment vertical="center"/>
    </xf>
    <xf numFmtId="173" fontId="52" fillId="0" borderId="5" xfId="0" applyNumberFormat="1" applyFont="1" applyBorder="1" applyAlignment="1">
      <alignment vertical="center"/>
    </xf>
    <xf numFmtId="43" fontId="52" fillId="0" borderId="7" xfId="2" applyFont="1" applyBorder="1" applyAlignment="1">
      <alignment vertical="center"/>
    </xf>
    <xf numFmtId="43" fontId="52" fillId="0" borderId="0" xfId="2" applyFont="1" applyBorder="1" applyAlignment="1">
      <alignment vertical="center"/>
    </xf>
    <xf numFmtId="10" fontId="52" fillId="0" borderId="7" xfId="0" applyNumberFormat="1" applyFont="1" applyBorder="1" applyAlignment="1">
      <alignment vertical="center"/>
    </xf>
    <xf numFmtId="10" fontId="52" fillId="0" borderId="8" xfId="0" applyNumberFormat="1" applyFont="1" applyBorder="1" applyAlignment="1">
      <alignment vertical="center"/>
    </xf>
    <xf numFmtId="10" fontId="52" fillId="0" borderId="0" xfId="0" applyNumberFormat="1" applyFont="1" applyBorder="1" applyAlignment="1">
      <alignment vertical="center"/>
    </xf>
    <xf numFmtId="10" fontId="52" fillId="0" borderId="2" xfId="0" applyNumberFormat="1" applyFont="1" applyBorder="1" applyAlignment="1">
      <alignment vertical="center"/>
    </xf>
    <xf numFmtId="49" fontId="17" fillId="4" borderId="38" xfId="0" applyNumberFormat="1" applyFont="1" applyFill="1" applyBorder="1" applyAlignment="1">
      <alignment horizontal="center" vertical="center" wrapText="1"/>
    </xf>
    <xf numFmtId="0" fontId="17" fillId="4" borderId="37" xfId="0" applyFont="1" applyFill="1" applyBorder="1" applyAlignment="1">
      <alignment horizontal="center" vertical="center" wrapText="1"/>
    </xf>
    <xf numFmtId="43" fontId="0" fillId="0" borderId="0" xfId="2" applyFont="1" applyBorder="1"/>
    <xf numFmtId="43" fontId="8" fillId="4" borderId="1" xfId="0" applyNumberFormat="1" applyFont="1" applyFill="1" applyBorder="1" applyAlignment="1">
      <alignment horizontal="right" vertical="center" wrapText="1"/>
    </xf>
    <xf numFmtId="43" fontId="8" fillId="4" borderId="1" xfId="2" applyFont="1" applyFill="1" applyBorder="1" applyAlignment="1">
      <alignment horizontal="right" vertical="top" wrapText="1"/>
    </xf>
    <xf numFmtId="0" fontId="8" fillId="4" borderId="1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 wrapText="1"/>
    </xf>
    <xf numFmtId="0" fontId="8" fillId="4" borderId="11" xfId="0" applyFont="1" applyFill="1" applyBorder="1" applyAlignment="1">
      <alignment horizontal="right" vertical="top" wrapText="1"/>
    </xf>
    <xf numFmtId="0" fontId="3" fillId="4" borderId="0" xfId="0" applyFont="1" applyFill="1" applyBorder="1" applyAlignment="1" applyProtection="1">
      <alignment horizontal="center" vertical="top" wrapText="1"/>
      <protection locked="0"/>
    </xf>
    <xf numFmtId="0" fontId="21" fillId="4" borderId="0" xfId="0" applyFont="1" applyFill="1" applyBorder="1" applyAlignment="1">
      <alignment vertical="top" wrapText="1"/>
    </xf>
    <xf numFmtId="0" fontId="3" fillId="4" borderId="4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17" fillId="4" borderId="7" xfId="0" applyFont="1" applyFill="1" applyBorder="1" applyAlignment="1" applyProtection="1">
      <alignment horizontal="center"/>
      <protection locked="0"/>
    </xf>
    <xf numFmtId="0" fontId="21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justify" vertical="top" wrapText="1"/>
    </xf>
    <xf numFmtId="0" fontId="12" fillId="4" borderId="0" xfId="0" applyFont="1" applyFill="1" applyBorder="1" applyAlignment="1">
      <alignment vertical="top" wrapText="1"/>
    </xf>
    <xf numFmtId="0" fontId="12" fillId="7" borderId="6" xfId="3" applyFont="1" applyFill="1" applyBorder="1" applyAlignment="1">
      <alignment horizontal="center" vertical="center"/>
    </xf>
    <xf numFmtId="0" fontId="12" fillId="7" borderId="0" xfId="3" applyFont="1" applyFill="1" applyBorder="1" applyAlignment="1">
      <alignment horizontal="center"/>
    </xf>
    <xf numFmtId="0" fontId="12" fillId="4" borderId="4" xfId="0" applyNumberFormat="1" applyFont="1" applyFill="1" applyBorder="1" applyAlignment="1" applyProtection="1">
      <alignment horizontal="center"/>
      <protection locked="0"/>
    </xf>
    <xf numFmtId="0" fontId="19" fillId="7" borderId="11" xfId="3" applyFont="1" applyFill="1" applyBorder="1" applyAlignment="1">
      <alignment horizontal="center" vertical="center"/>
    </xf>
    <xf numFmtId="0" fontId="19" fillId="7" borderId="1" xfId="3" applyFont="1" applyFill="1" applyBorder="1" applyAlignment="1">
      <alignment horizontal="center" vertical="center"/>
    </xf>
    <xf numFmtId="0" fontId="12" fillId="7" borderId="7" xfId="3" applyFont="1" applyFill="1" applyBorder="1" applyAlignment="1">
      <alignment horizontal="center" vertical="center"/>
    </xf>
    <xf numFmtId="0" fontId="12" fillId="7" borderId="0" xfId="3" applyFont="1" applyFill="1" applyBorder="1" applyAlignment="1">
      <alignment horizontal="center" vertical="center"/>
    </xf>
    <xf numFmtId="0" fontId="12" fillId="7" borderId="7" xfId="3" applyFont="1" applyFill="1" applyBorder="1" applyAlignment="1">
      <alignment horizontal="right" vertical="top"/>
    </xf>
    <xf numFmtId="0" fontId="12" fillId="7" borderId="0" xfId="3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 wrapText="1"/>
    </xf>
    <xf numFmtId="0" fontId="19" fillId="4" borderId="0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" fillId="4" borderId="0" xfId="0" applyFont="1" applyFill="1" applyBorder="1" applyAlignment="1">
      <alignment horizontal="left" vertical="top"/>
    </xf>
    <xf numFmtId="0" fontId="17" fillId="4" borderId="0" xfId="0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>
      <alignment horizontal="center"/>
    </xf>
    <xf numFmtId="0" fontId="3" fillId="4" borderId="4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12" xfId="3" applyFont="1" applyFill="1" applyBorder="1" applyAlignment="1">
      <alignment horizontal="center" vertical="center"/>
    </xf>
    <xf numFmtId="0" fontId="2" fillId="2" borderId="13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left" vertical="top"/>
    </xf>
    <xf numFmtId="0" fontId="17" fillId="4" borderId="3" xfId="0" applyFont="1" applyFill="1" applyBorder="1" applyAlignment="1">
      <alignment horizontal="center" vertical="top"/>
    </xf>
    <xf numFmtId="0" fontId="17" fillId="4" borderId="4" xfId="0" applyFont="1" applyFill="1" applyBorder="1" applyAlignment="1">
      <alignment horizontal="center" vertical="top"/>
    </xf>
    <xf numFmtId="0" fontId="17" fillId="4" borderId="5" xfId="0" applyFont="1" applyFill="1" applyBorder="1" applyAlignment="1">
      <alignment horizontal="center" vertical="top"/>
    </xf>
    <xf numFmtId="0" fontId="1" fillId="4" borderId="0" xfId="0" applyFont="1" applyFill="1" applyBorder="1" applyAlignment="1">
      <alignment horizontal="left" vertical="top" wrapText="1"/>
    </xf>
    <xf numFmtId="0" fontId="12" fillId="7" borderId="0" xfId="0" applyFont="1" applyFill="1" applyBorder="1" applyAlignment="1">
      <alignment horizontal="center"/>
    </xf>
    <xf numFmtId="0" fontId="12" fillId="4" borderId="0" xfId="1" applyNumberFormat="1" applyFont="1" applyFill="1" applyBorder="1" applyAlignment="1">
      <alignment horizontal="center" vertical="center"/>
    </xf>
    <xf numFmtId="0" fontId="12" fillId="7" borderId="7" xfId="3" applyFont="1" applyFill="1" applyBorder="1" applyAlignment="1">
      <alignment horizontal="center" vertical="center" wrapText="1"/>
    </xf>
    <xf numFmtId="0" fontId="12" fillId="7" borderId="4" xfId="3" applyFont="1" applyFill="1" applyBorder="1" applyAlignment="1">
      <alignment horizontal="center" vertical="center" wrapText="1"/>
    </xf>
    <xf numFmtId="0" fontId="12" fillId="4" borderId="1" xfId="1" applyNumberFormat="1" applyFont="1" applyFill="1" applyBorder="1" applyAlignment="1">
      <alignment horizontal="center" vertical="center"/>
    </xf>
    <xf numFmtId="0" fontId="12" fillId="4" borderId="2" xfId="1" applyNumberFormat="1" applyFont="1" applyFill="1" applyBorder="1" applyAlignment="1">
      <alignment horizontal="center" vertical="center"/>
    </xf>
    <xf numFmtId="0" fontId="12" fillId="4" borderId="1" xfId="1" applyNumberFormat="1" applyFont="1" applyFill="1" applyBorder="1" applyAlignment="1">
      <alignment horizontal="center" vertical="top"/>
    </xf>
    <xf numFmtId="0" fontId="12" fillId="4" borderId="0" xfId="1" applyNumberFormat="1" applyFont="1" applyFill="1" applyBorder="1" applyAlignment="1">
      <alignment horizontal="center" vertical="top"/>
    </xf>
    <xf numFmtId="0" fontId="12" fillId="4" borderId="2" xfId="1" applyNumberFormat="1" applyFont="1" applyFill="1" applyBorder="1" applyAlignment="1">
      <alignment horizontal="center" vertical="top"/>
    </xf>
    <xf numFmtId="0" fontId="18" fillId="4" borderId="0" xfId="0" applyFont="1" applyFill="1" applyBorder="1" applyAlignment="1">
      <alignment horizontal="left" vertical="top"/>
    </xf>
    <xf numFmtId="0" fontId="21" fillId="4" borderId="4" xfId="0" applyFont="1" applyFill="1" applyBorder="1" applyAlignment="1" applyProtection="1">
      <alignment horizontal="left" vertical="top"/>
    </xf>
    <xf numFmtId="0" fontId="12" fillId="4" borderId="0" xfId="0" applyFont="1" applyFill="1" applyBorder="1" applyAlignment="1" applyProtection="1">
      <alignment horizontal="center" vertical="top"/>
    </xf>
    <xf numFmtId="0" fontId="1" fillId="4" borderId="0" xfId="0" applyFont="1" applyFill="1" applyBorder="1" applyAlignment="1" applyProtection="1">
      <alignment horizontal="left" vertical="top"/>
    </xf>
    <xf numFmtId="0" fontId="12" fillId="4" borderId="0" xfId="0" applyFont="1" applyFill="1" applyBorder="1" applyAlignment="1" applyProtection="1">
      <alignment horizontal="left" vertical="top"/>
    </xf>
    <xf numFmtId="0" fontId="3" fillId="4" borderId="0" xfId="0" applyFont="1" applyFill="1" applyBorder="1" applyAlignment="1" applyProtection="1">
      <alignment horizontal="left" vertical="top"/>
    </xf>
    <xf numFmtId="0" fontId="21" fillId="4" borderId="0" xfId="0" applyFont="1" applyFill="1" applyBorder="1" applyAlignment="1" applyProtection="1">
      <alignment horizontal="left" vertical="top"/>
    </xf>
    <xf numFmtId="0" fontId="12" fillId="4" borderId="0" xfId="1" applyNumberFormat="1" applyFont="1" applyFill="1" applyBorder="1" applyAlignment="1" applyProtection="1">
      <alignment horizontal="center" vertical="top"/>
    </xf>
    <xf numFmtId="0" fontId="12" fillId="4" borderId="2" xfId="1" applyNumberFormat="1" applyFont="1" applyFill="1" applyBorder="1" applyAlignment="1" applyProtection="1">
      <alignment horizontal="center" vertical="top"/>
    </xf>
    <xf numFmtId="0" fontId="12" fillId="7" borderId="0" xfId="3" applyFont="1" applyFill="1" applyBorder="1" applyAlignment="1" applyProtection="1">
      <alignment horizontal="center"/>
    </xf>
    <xf numFmtId="0" fontId="12" fillId="7" borderId="0" xfId="0" applyFont="1" applyFill="1" applyBorder="1" applyAlignment="1" applyProtection="1">
      <alignment horizontal="right"/>
    </xf>
    <xf numFmtId="0" fontId="3" fillId="7" borderId="0" xfId="0" applyNumberFormat="1" applyFont="1" applyFill="1" applyBorder="1" applyAlignment="1" applyProtection="1">
      <alignment horizontal="left"/>
    </xf>
    <xf numFmtId="0" fontId="12" fillId="4" borderId="0" xfId="1" applyNumberFormat="1" applyFont="1" applyFill="1" applyBorder="1" applyAlignment="1" applyProtection="1">
      <alignment horizontal="center" vertical="center"/>
    </xf>
    <xf numFmtId="0" fontId="12" fillId="7" borderId="6" xfId="3" applyFont="1" applyFill="1" applyBorder="1" applyAlignment="1" applyProtection="1">
      <alignment horizontal="center" vertical="center"/>
    </xf>
    <xf numFmtId="0" fontId="12" fillId="4" borderId="2" xfId="1" applyNumberFormat="1" applyFont="1" applyFill="1" applyBorder="1" applyAlignment="1" applyProtection="1">
      <alignment horizontal="center" vertical="center"/>
    </xf>
    <xf numFmtId="0" fontId="12" fillId="4" borderId="4" xfId="0" applyFont="1" applyFill="1" applyBorder="1" applyAlignment="1">
      <alignment horizontal="left" vertical="top"/>
    </xf>
    <xf numFmtId="0" fontId="3" fillId="4" borderId="0" xfId="0" applyFont="1" applyFill="1" applyBorder="1" applyAlignment="1" applyProtection="1">
      <alignment horizontal="center"/>
      <protection locked="0"/>
    </xf>
    <xf numFmtId="0" fontId="12" fillId="4" borderId="14" xfId="0" applyFont="1" applyFill="1" applyBorder="1" applyAlignment="1">
      <alignment horizontal="left" vertical="top"/>
    </xf>
    <xf numFmtId="0" fontId="18" fillId="4" borderId="0" xfId="0" applyFont="1" applyFill="1" applyBorder="1" applyAlignment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/>
      <protection locked="0"/>
    </xf>
    <xf numFmtId="0" fontId="3" fillId="4" borderId="0" xfId="3" applyFont="1" applyFill="1" applyBorder="1" applyAlignment="1">
      <alignment horizontal="left" vertical="top" wrapText="1"/>
    </xf>
    <xf numFmtId="0" fontId="12" fillId="4" borderId="0" xfId="3" applyFont="1" applyFill="1" applyBorder="1" applyAlignment="1">
      <alignment horizontal="left" vertical="top"/>
    </xf>
    <xf numFmtId="0" fontId="3" fillId="4" borderId="0" xfId="3" applyFont="1" applyFill="1" applyBorder="1" applyAlignment="1">
      <alignment horizontal="left" vertical="top"/>
    </xf>
    <xf numFmtId="0" fontId="12" fillId="4" borderId="0" xfId="3" applyFont="1" applyFill="1" applyBorder="1" applyAlignment="1">
      <alignment horizontal="left" vertical="top" wrapText="1"/>
    </xf>
    <xf numFmtId="0" fontId="12" fillId="7" borderId="6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18" fillId="7" borderId="6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/>
    </xf>
    <xf numFmtId="0" fontId="33" fillId="7" borderId="11" xfId="0" applyFont="1" applyFill="1" applyBorder="1" applyAlignment="1">
      <alignment horizontal="center" vertical="center" wrapText="1"/>
    </xf>
    <xf numFmtId="0" fontId="33" fillId="7" borderId="7" xfId="0" applyFont="1" applyFill="1" applyBorder="1" applyAlignment="1">
      <alignment horizontal="center" vertical="center" wrapText="1"/>
    </xf>
    <xf numFmtId="0" fontId="33" fillId="7" borderId="8" xfId="0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/>
    </xf>
    <xf numFmtId="0" fontId="33" fillId="7" borderId="0" xfId="0" applyFont="1" applyFill="1" applyBorder="1" applyAlignment="1">
      <alignment horizontal="center" vertical="center"/>
    </xf>
    <xf numFmtId="0" fontId="33" fillId="7" borderId="2" xfId="0" applyFont="1" applyFill="1" applyBorder="1" applyAlignment="1">
      <alignment horizontal="center" vertical="center"/>
    </xf>
    <xf numFmtId="0" fontId="33" fillId="7" borderId="9" xfId="0" applyFont="1" applyFill="1" applyBorder="1" applyAlignment="1">
      <alignment vertical="center"/>
    </xf>
    <xf numFmtId="0" fontId="33" fillId="7" borderId="10" xfId="0" applyFont="1" applyFill="1" applyBorder="1" applyAlignment="1">
      <alignment vertical="center"/>
    </xf>
    <xf numFmtId="0" fontId="17" fillId="4" borderId="0" xfId="0" applyFont="1" applyFill="1" applyBorder="1"/>
    <xf numFmtId="0" fontId="33" fillId="0" borderId="16" xfId="0" applyFont="1" applyBorder="1" applyAlignment="1">
      <alignment vertical="center" wrapText="1"/>
    </xf>
    <xf numFmtId="0" fontId="35" fillId="0" borderId="16" xfId="0" applyFont="1" applyBorder="1" applyAlignment="1">
      <alignment horizontal="left" vertical="center" wrapText="1"/>
    </xf>
    <xf numFmtId="0" fontId="33" fillId="0" borderId="16" xfId="0" applyFont="1" applyBorder="1" applyAlignment="1">
      <alignment vertical="center"/>
    </xf>
    <xf numFmtId="0" fontId="35" fillId="0" borderId="9" xfId="0" applyFont="1" applyBorder="1" applyAlignment="1">
      <alignment vertical="center"/>
    </xf>
    <xf numFmtId="0" fontId="35" fillId="0" borderId="10" xfId="0" applyFont="1" applyBorder="1" applyAlignment="1">
      <alignment vertical="center"/>
    </xf>
    <xf numFmtId="0" fontId="33" fillId="7" borderId="3" xfId="0" applyFont="1" applyFill="1" applyBorder="1" applyAlignment="1">
      <alignment horizontal="center" vertical="center"/>
    </xf>
    <xf numFmtId="0" fontId="33" fillId="7" borderId="4" xfId="0" applyFont="1" applyFill="1" applyBorder="1" applyAlignment="1">
      <alignment horizontal="center" vertical="center"/>
    </xf>
    <xf numFmtId="0" fontId="33" fillId="7" borderId="5" xfId="0" applyFont="1" applyFill="1" applyBorder="1" applyAlignment="1">
      <alignment horizontal="center" vertical="center"/>
    </xf>
    <xf numFmtId="0" fontId="33" fillId="7" borderId="16" xfId="0" applyFont="1" applyFill="1" applyBorder="1" applyAlignment="1">
      <alignment vertical="center"/>
    </xf>
    <xf numFmtId="0" fontId="13" fillId="0" borderId="0" xfId="0" applyFont="1" applyBorder="1" applyAlignment="1">
      <alignment horizontal="center"/>
    </xf>
    <xf numFmtId="0" fontId="35" fillId="0" borderId="9" xfId="0" applyFont="1" applyBorder="1" applyAlignment="1">
      <alignment horizontal="left" vertical="center" wrapText="1"/>
    </xf>
    <xf numFmtId="0" fontId="35" fillId="0" borderId="10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/>
    </xf>
    <xf numFmtId="0" fontId="35" fillId="0" borderId="10" xfId="0" applyFont="1" applyBorder="1" applyAlignment="1">
      <alignment horizontal="left" vertical="center"/>
    </xf>
    <xf numFmtId="0" fontId="17" fillId="7" borderId="0" xfId="0" applyFont="1" applyFill="1" applyAlignment="1">
      <alignment horizontal="center"/>
    </xf>
    <xf numFmtId="0" fontId="12" fillId="7" borderId="0" xfId="0" applyFont="1" applyFill="1" applyBorder="1" applyAlignment="1">
      <alignment horizontal="center" vertical="center"/>
    </xf>
    <xf numFmtId="0" fontId="44" fillId="0" borderId="0" xfId="0" applyFont="1" applyBorder="1" applyAlignment="1">
      <alignment horizontal="center"/>
    </xf>
    <xf numFmtId="0" fontId="17" fillId="7" borderId="9" xfId="0" applyFont="1" applyFill="1" applyBorder="1" applyAlignment="1">
      <alignment horizontal="center"/>
    </xf>
    <xf numFmtId="0" fontId="17" fillId="7" borderId="10" xfId="0" applyFont="1" applyFill="1" applyBorder="1" applyAlignment="1">
      <alignment horizontal="center"/>
    </xf>
    <xf numFmtId="0" fontId="51" fillId="4" borderId="0" xfId="0" applyFont="1" applyFill="1" applyBorder="1" applyAlignment="1">
      <alignment horizontal="center"/>
    </xf>
    <xf numFmtId="49" fontId="12" fillId="7" borderId="9" xfId="0" applyNumberFormat="1" applyFont="1" applyFill="1" applyBorder="1" applyAlignment="1">
      <alignment horizontal="center" vertical="center"/>
    </xf>
    <xf numFmtId="49" fontId="12" fillId="7" borderId="10" xfId="0" applyNumberFormat="1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left" vertical="center" wrapText="1"/>
    </xf>
    <xf numFmtId="0" fontId="34" fillId="4" borderId="0" xfId="0" applyFont="1" applyFill="1" applyBorder="1" applyAlignment="1">
      <alignment horizontal="left" vertical="center" wrapText="1"/>
    </xf>
    <xf numFmtId="0" fontId="34" fillId="4" borderId="2" xfId="0" applyFont="1" applyFill="1" applyBorder="1" applyAlignment="1">
      <alignment horizontal="left" vertical="center" wrapText="1"/>
    </xf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vertical="center" wrapText="1"/>
    </xf>
    <xf numFmtId="43" fontId="12" fillId="0" borderId="9" xfId="2" applyFont="1" applyBorder="1" applyAlignment="1">
      <alignment horizontal="center" vertical="top" wrapText="1"/>
    </xf>
    <xf numFmtId="43" fontId="12" fillId="0" borderId="10" xfId="2" applyFont="1" applyBorder="1" applyAlignment="1">
      <alignment horizontal="center" vertical="top" wrapText="1"/>
    </xf>
    <xf numFmtId="43" fontId="34" fillId="4" borderId="17" xfId="2" applyFont="1" applyFill="1" applyBorder="1" applyAlignment="1">
      <alignment horizontal="right" vertical="center" wrapText="1"/>
    </xf>
    <xf numFmtId="43" fontId="34" fillId="4" borderId="19" xfId="2" applyFont="1" applyFill="1" applyBorder="1" applyAlignment="1">
      <alignment horizontal="right" vertical="center" wrapText="1"/>
    </xf>
    <xf numFmtId="0" fontId="17" fillId="4" borderId="0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left"/>
    </xf>
    <xf numFmtId="0" fontId="37" fillId="4" borderId="0" xfId="4" applyFont="1" applyFill="1" applyBorder="1" applyAlignment="1">
      <alignment horizontal="left" vertical="center"/>
    </xf>
    <xf numFmtId="0" fontId="37" fillId="4" borderId="2" xfId="4" applyFont="1" applyFill="1" applyBorder="1" applyAlignment="1">
      <alignment horizontal="left" vertical="center"/>
    </xf>
    <xf numFmtId="0" fontId="37" fillId="4" borderId="4" xfId="4" applyFont="1" applyFill="1" applyBorder="1" applyAlignment="1">
      <alignment horizontal="left" vertical="center"/>
    </xf>
    <xf numFmtId="0" fontId="37" fillId="4" borderId="5" xfId="4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top" wrapText="1"/>
    </xf>
    <xf numFmtId="43" fontId="43" fillId="4" borderId="17" xfId="2" applyFont="1" applyFill="1" applyBorder="1" applyAlignment="1">
      <alignment horizontal="right" vertical="center" wrapText="1"/>
    </xf>
    <xf numFmtId="43" fontId="43" fillId="4" borderId="19" xfId="2" applyFont="1" applyFill="1" applyBorder="1" applyAlignment="1">
      <alignment horizontal="right" vertical="center" wrapText="1"/>
    </xf>
    <xf numFmtId="43" fontId="4" fillId="0" borderId="9" xfId="2" applyFont="1" applyBorder="1" applyAlignment="1">
      <alignment horizontal="center" vertical="top" wrapText="1"/>
    </xf>
    <xf numFmtId="43" fontId="4" fillId="0" borderId="10" xfId="2" applyFont="1" applyBorder="1" applyAlignment="1">
      <alignment horizontal="center" vertical="top" wrapText="1"/>
    </xf>
    <xf numFmtId="0" fontId="12" fillId="7" borderId="16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left" vertical="center" wrapText="1"/>
    </xf>
    <xf numFmtId="0" fontId="33" fillId="4" borderId="0" xfId="0" applyFont="1" applyFill="1" applyBorder="1" applyAlignment="1">
      <alignment horizontal="left" vertical="center" wrapText="1"/>
    </xf>
    <xf numFmtId="0" fontId="33" fillId="4" borderId="2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left" vertical="top" wrapText="1"/>
    </xf>
    <xf numFmtId="0" fontId="17" fillId="4" borderId="16" xfId="0" applyFont="1" applyFill="1" applyBorder="1" applyAlignment="1">
      <alignment horizontal="center"/>
    </xf>
    <xf numFmtId="0" fontId="17" fillId="4" borderId="16" xfId="0" applyFont="1" applyFill="1" applyBorder="1" applyAlignment="1">
      <alignment horizontal="right"/>
    </xf>
    <xf numFmtId="0" fontId="17" fillId="4" borderId="9" xfId="0" applyFont="1" applyFill="1" applyBorder="1" applyAlignment="1">
      <alignment horizontal="center"/>
    </xf>
    <xf numFmtId="0" fontId="17" fillId="4" borderId="10" xfId="0" applyFont="1" applyFill="1" applyBorder="1" applyAlignment="1">
      <alignment horizontal="center"/>
    </xf>
    <xf numFmtId="0" fontId="17" fillId="4" borderId="9" xfId="0" applyFont="1" applyFill="1" applyBorder="1" applyAlignment="1">
      <alignment horizontal="right"/>
    </xf>
    <xf numFmtId="0" fontId="17" fillId="4" borderId="10" xfId="0" applyFont="1" applyFill="1" applyBorder="1" applyAlignment="1">
      <alignment horizontal="right"/>
    </xf>
    <xf numFmtId="0" fontId="12" fillId="7" borderId="1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16" xfId="3" applyFont="1" applyFill="1" applyBorder="1" applyAlignment="1">
      <alignment horizontal="center"/>
    </xf>
    <xf numFmtId="0" fontId="12" fillId="7" borderId="11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8" borderId="9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6" xfId="0" applyFont="1" applyFill="1" applyBorder="1" applyAlignment="1">
      <alignment horizontal="center"/>
    </xf>
    <xf numFmtId="0" fontId="12" fillId="8" borderId="10" xfId="0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/>
    </xf>
    <xf numFmtId="0" fontId="18" fillId="4" borderId="20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>
      <alignment horizontal="left" vertical="center" wrapText="1"/>
    </xf>
    <xf numFmtId="0" fontId="18" fillId="4" borderId="32" xfId="0" applyFont="1" applyFill="1" applyBorder="1" applyAlignment="1">
      <alignment horizontal="left" vertical="center" wrapText="1"/>
    </xf>
    <xf numFmtId="0" fontId="18" fillId="4" borderId="37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wrapText="1"/>
    </xf>
    <xf numFmtId="0" fontId="8" fillId="4" borderId="0" xfId="0" applyFont="1" applyFill="1" applyAlignment="1">
      <alignment horizontal="left"/>
    </xf>
    <xf numFmtId="0" fontId="12" fillId="8" borderId="27" xfId="0" applyFont="1" applyFill="1" applyBorder="1" applyAlignment="1">
      <alignment horizontal="center" vertical="center"/>
    </xf>
    <xf numFmtId="0" fontId="12" fillId="8" borderId="24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left" vertical="center" wrapText="1"/>
    </xf>
    <xf numFmtId="0" fontId="17" fillId="4" borderId="29" xfId="0" applyFont="1" applyFill="1" applyBorder="1" applyAlignment="1">
      <alignment horizontal="left" vertical="center" wrapText="1"/>
    </xf>
    <xf numFmtId="0" fontId="17" fillId="4" borderId="20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left" vertical="center" wrapText="1"/>
    </xf>
    <xf numFmtId="0" fontId="17" fillId="4" borderId="25" xfId="0" applyFont="1" applyFill="1" applyBorder="1" applyAlignment="1">
      <alignment horizontal="left" vertical="top" wrapText="1" indent="1"/>
    </xf>
    <xf numFmtId="0" fontId="17" fillId="4" borderId="29" xfId="0" applyFont="1" applyFill="1" applyBorder="1" applyAlignment="1">
      <alignment horizontal="left" vertical="top" wrapText="1" indent="1"/>
    </xf>
    <xf numFmtId="0" fontId="17" fillId="4" borderId="32" xfId="0" applyFont="1" applyFill="1" applyBorder="1" applyAlignment="1">
      <alignment horizontal="left" vertical="center" wrapText="1"/>
    </xf>
    <xf numFmtId="0" fontId="17" fillId="4" borderId="37" xfId="0" applyFont="1" applyFill="1" applyBorder="1" applyAlignment="1">
      <alignment horizontal="left" vertical="center" wrapText="1"/>
    </xf>
    <xf numFmtId="0" fontId="12" fillId="8" borderId="39" xfId="0" applyFont="1" applyFill="1" applyBorder="1" applyAlignment="1">
      <alignment horizontal="center" vertical="center"/>
    </xf>
    <xf numFmtId="0" fontId="12" fillId="8" borderId="2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justify" vertical="center" wrapText="1"/>
    </xf>
    <xf numFmtId="0" fontId="17" fillId="4" borderId="2" xfId="0" applyFont="1" applyFill="1" applyBorder="1" applyAlignment="1">
      <alignment horizontal="justify" vertical="center" wrapText="1"/>
    </xf>
    <xf numFmtId="0" fontId="12" fillId="7" borderId="7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left" vertical="center" wrapText="1" indent="3"/>
    </xf>
    <xf numFmtId="0" fontId="18" fillId="4" borderId="10" xfId="0" applyFont="1" applyFill="1" applyBorder="1" applyAlignment="1">
      <alignment horizontal="left" vertical="center" wrapText="1" indent="3"/>
    </xf>
    <xf numFmtId="0" fontId="18" fillId="7" borderId="9" xfId="0" applyFont="1" applyFill="1" applyBorder="1" applyAlignment="1">
      <alignment horizontal="center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17" xfId="21" applyFont="1" applyFill="1" applyBorder="1" applyAlignment="1">
      <alignment horizontal="center" vertical="center" wrapText="1"/>
    </xf>
    <xf numFmtId="0" fontId="12" fillId="7" borderId="18" xfId="21" applyFont="1" applyFill="1" applyBorder="1" applyAlignment="1">
      <alignment horizontal="center" vertical="center" wrapText="1"/>
    </xf>
    <xf numFmtId="0" fontId="12" fillId="7" borderId="9" xfId="21" applyFont="1" applyFill="1" applyBorder="1" applyAlignment="1">
      <alignment horizontal="center" vertical="center" wrapText="1"/>
    </xf>
    <xf numFmtId="0" fontId="12" fillId="7" borderId="10" xfId="21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  <xf numFmtId="0" fontId="12" fillId="7" borderId="16" xfId="21" applyFont="1" applyFill="1" applyBorder="1" applyAlignment="1">
      <alignment horizontal="center" vertical="center" wrapText="1"/>
    </xf>
    <xf numFmtId="0" fontId="12" fillId="7" borderId="19" xfId="21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left" vertical="center"/>
    </xf>
    <xf numFmtId="0" fontId="18" fillId="7" borderId="10" xfId="0" applyFont="1" applyFill="1" applyBorder="1" applyAlignment="1">
      <alignment horizontal="left" vertical="center"/>
    </xf>
    <xf numFmtId="0" fontId="12" fillId="7" borderId="9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18" fillId="7" borderId="17" xfId="0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left"/>
    </xf>
    <xf numFmtId="0" fontId="18" fillId="3" borderId="43" xfId="0" applyFont="1" applyFill="1" applyBorder="1" applyAlignment="1">
      <alignment horizontal="left" vertical="center" wrapText="1"/>
    </xf>
    <xf numFmtId="0" fontId="18" fillId="3" borderId="40" xfId="0" applyFont="1" applyFill="1" applyBorder="1" applyAlignment="1">
      <alignment horizontal="left" vertical="center" wrapText="1"/>
    </xf>
    <xf numFmtId="0" fontId="18" fillId="3" borderId="44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8" fillId="3" borderId="47" xfId="0" applyFont="1" applyFill="1" applyBorder="1" applyAlignment="1">
      <alignment horizontal="center" vertical="center" wrapText="1"/>
    </xf>
    <xf numFmtId="0" fontId="18" fillId="3" borderId="48" xfId="0" applyFont="1" applyFill="1" applyBorder="1" applyAlignment="1">
      <alignment horizontal="center" vertical="center" wrapText="1"/>
    </xf>
    <xf numFmtId="0" fontId="18" fillId="3" borderId="46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49" fillId="19" borderId="6" xfId="6" applyFont="1" applyFill="1" applyBorder="1" applyAlignment="1" applyProtection="1">
      <alignment horizontal="center" vertical="center" wrapText="1"/>
      <protection locked="0"/>
    </xf>
    <xf numFmtId="0" fontId="49" fillId="19" borderId="10" xfId="6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Border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1" fillId="4" borderId="0" xfId="0" applyFont="1" applyFill="1" applyBorder="1" applyAlignment="1" applyProtection="1">
      <alignment horizontal="center" vertical="top" wrapText="1"/>
      <protection locked="0"/>
    </xf>
    <xf numFmtId="0" fontId="50" fillId="0" borderId="0" xfId="0" applyFont="1" applyAlignment="1">
      <alignment horizontal="center"/>
    </xf>
    <xf numFmtId="0" fontId="49" fillId="19" borderId="11" xfId="7" applyFont="1" applyFill="1" applyBorder="1" applyAlignment="1" applyProtection="1">
      <alignment horizontal="center" vertical="center" wrapText="1"/>
      <protection locked="0"/>
    </xf>
    <xf numFmtId="0" fontId="49" fillId="19" borderId="7" xfId="7" applyFont="1" applyFill="1" applyBorder="1" applyAlignment="1" applyProtection="1">
      <alignment horizontal="center" vertical="center" wrapText="1"/>
      <protection locked="0"/>
    </xf>
    <xf numFmtId="0" fontId="49" fillId="19" borderId="6" xfId="7" applyFont="1" applyFill="1" applyBorder="1" applyAlignment="1" applyProtection="1">
      <alignment horizontal="center" vertical="center" wrapText="1"/>
      <protection locked="0"/>
    </xf>
    <xf numFmtId="0" fontId="49" fillId="19" borderId="8" xfId="7" applyFont="1" applyFill="1" applyBorder="1" applyAlignment="1" applyProtection="1">
      <alignment horizontal="center" vertical="center" wrapText="1"/>
      <protection locked="0"/>
    </xf>
    <xf numFmtId="0" fontId="49" fillId="19" borderId="10" xfId="7" applyFont="1" applyFill="1" applyBorder="1" applyAlignment="1" applyProtection="1">
      <alignment horizontal="center" vertical="center" wrapText="1"/>
      <protection locked="0"/>
    </xf>
    <xf numFmtId="0" fontId="49" fillId="19" borderId="9" xfId="7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Border="1" applyAlignment="1" applyProtection="1">
      <alignment horizontal="center"/>
      <protection locked="0"/>
    </xf>
    <xf numFmtId="0" fontId="8" fillId="0" borderId="0" xfId="0" applyFont="1" applyBorder="1" applyAlignment="1">
      <alignment horizontal="center"/>
    </xf>
    <xf numFmtId="0" fontId="18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center" vertical="center"/>
    </xf>
    <xf numFmtId="0" fontId="18" fillId="8" borderId="9" xfId="3" applyFont="1" applyFill="1" applyBorder="1" applyAlignment="1" applyProtection="1">
      <alignment horizontal="center" vertical="center"/>
    </xf>
    <xf numFmtId="0" fontId="18" fillId="8" borderId="6" xfId="3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 wrapText="1"/>
      <protection locked="0"/>
    </xf>
    <xf numFmtId="0" fontId="17" fillId="4" borderId="0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9" fillId="19" borderId="9" xfId="68" applyFont="1" applyFill="1" applyBorder="1" applyAlignment="1" applyProtection="1">
      <alignment horizontal="center" vertical="center" wrapText="1"/>
      <protection locked="0"/>
    </xf>
    <xf numFmtId="0" fontId="49" fillId="19" borderId="6" xfId="68" applyFont="1" applyFill="1" applyBorder="1" applyAlignment="1" applyProtection="1">
      <alignment horizontal="center" vertical="center" wrapText="1"/>
      <protection locked="0"/>
    </xf>
    <xf numFmtId="0" fontId="49" fillId="19" borderId="10" xfId="68" applyFont="1" applyFill="1" applyBorder="1" applyAlignment="1" applyProtection="1">
      <alignment horizontal="center" vertical="center" wrapText="1"/>
      <protection locked="0"/>
    </xf>
    <xf numFmtId="0" fontId="54" fillId="0" borderId="75" xfId="0" applyFont="1" applyBorder="1" applyAlignment="1">
      <alignment horizontal="center" vertical="center" wrapText="1"/>
    </xf>
    <xf numFmtId="0" fontId="54" fillId="0" borderId="76" xfId="0" applyFont="1" applyBorder="1" applyAlignment="1">
      <alignment horizontal="center" vertical="center" wrapText="1"/>
    </xf>
    <xf numFmtId="0" fontId="54" fillId="0" borderId="79" xfId="0" applyFont="1" applyBorder="1" applyAlignment="1">
      <alignment horizontal="center" vertical="center" wrapText="1"/>
    </xf>
    <xf numFmtId="0" fontId="54" fillId="0" borderId="80" xfId="0" applyFont="1" applyBorder="1" applyAlignment="1">
      <alignment horizontal="center" vertical="center" wrapText="1"/>
    </xf>
    <xf numFmtId="0" fontId="54" fillId="0" borderId="77" xfId="0" applyFont="1" applyBorder="1" applyAlignment="1">
      <alignment horizontal="center" vertical="center" wrapText="1"/>
    </xf>
    <xf numFmtId="0" fontId="54" fillId="0" borderId="78" xfId="0" applyFont="1" applyBorder="1" applyAlignment="1">
      <alignment horizontal="center" vertical="center" wrapText="1"/>
    </xf>
    <xf numFmtId="0" fontId="55" fillId="0" borderId="69" xfId="0" applyFont="1" applyBorder="1" applyAlignment="1">
      <alignment vertical="center" wrapText="1"/>
    </xf>
    <xf numFmtId="0" fontId="55" fillId="0" borderId="60" xfId="0" applyFont="1" applyBorder="1" applyAlignment="1">
      <alignment vertical="center" wrapText="1"/>
    </xf>
    <xf numFmtId="0" fontId="55" fillId="0" borderId="61" xfId="0" applyFont="1" applyBorder="1" applyAlignment="1">
      <alignment vertical="center" wrapText="1"/>
    </xf>
    <xf numFmtId="0" fontId="35" fillId="0" borderId="70" xfId="0" applyFont="1" applyBorder="1" applyAlignment="1">
      <alignment vertical="center" wrapText="1"/>
    </xf>
    <xf numFmtId="0" fontId="35" fillId="0" borderId="71" xfId="0" applyFont="1" applyBorder="1" applyAlignment="1">
      <alignment vertical="center" wrapText="1"/>
    </xf>
    <xf numFmtId="9" fontId="35" fillId="0" borderId="72" xfId="0" applyNumberFormat="1" applyFont="1" applyBorder="1" applyAlignment="1">
      <alignment horizontal="center" vertical="center" wrapText="1"/>
    </xf>
    <xf numFmtId="9" fontId="35" fillId="0" borderId="73" xfId="0" applyNumberFormat="1" applyFont="1" applyBorder="1" applyAlignment="1">
      <alignment horizontal="center" vertical="center" wrapText="1"/>
    </xf>
    <xf numFmtId="10" fontId="56" fillId="2" borderId="69" xfId="0" applyNumberFormat="1" applyFont="1" applyFill="1" applyBorder="1" applyAlignment="1">
      <alignment horizontal="center" vertical="center" wrapText="1"/>
    </xf>
    <xf numFmtId="10" fontId="56" fillId="2" borderId="61" xfId="0" applyNumberFormat="1" applyFont="1" applyFill="1" applyBorder="1" applyAlignment="1">
      <alignment horizontal="center" vertical="center" wrapText="1"/>
    </xf>
    <xf numFmtId="0" fontId="35" fillId="0" borderId="70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71" xfId="0" applyFont="1" applyBorder="1" applyAlignment="1">
      <alignment horizontal="center" vertical="center" wrapText="1"/>
    </xf>
    <xf numFmtId="10" fontId="56" fillId="25" borderId="69" xfId="0" applyNumberFormat="1" applyFont="1" applyFill="1" applyBorder="1" applyAlignment="1">
      <alignment horizontal="center" vertical="center" wrapText="1"/>
    </xf>
    <xf numFmtId="10" fontId="56" fillId="25" borderId="61" xfId="0" applyNumberFormat="1" applyFont="1" applyFill="1" applyBorder="1" applyAlignment="1">
      <alignment horizontal="center" vertical="center" wrapText="1"/>
    </xf>
    <xf numFmtId="0" fontId="35" fillId="0" borderId="72" xfId="0" applyFont="1" applyBorder="1" applyAlignment="1">
      <alignment horizontal="center" vertical="center" wrapText="1"/>
    </xf>
    <xf numFmtId="0" fontId="35" fillId="0" borderId="73" xfId="0" applyFont="1" applyBorder="1" applyAlignment="1">
      <alignment horizontal="center" vertical="center" wrapText="1"/>
    </xf>
    <xf numFmtId="0" fontId="0" fillId="0" borderId="72" xfId="0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56" fillId="26" borderId="69" xfId="0" applyFont="1" applyFill="1" applyBorder="1" applyAlignment="1">
      <alignment horizontal="center" vertical="center" wrapText="1"/>
    </xf>
    <xf numFmtId="0" fontId="56" fillId="26" borderId="61" xfId="0" applyFont="1" applyFill="1" applyBorder="1" applyAlignment="1">
      <alignment horizontal="center" vertical="center" wrapText="1"/>
    </xf>
    <xf numFmtId="0" fontId="54" fillId="0" borderId="65" xfId="0" applyFont="1" applyBorder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53" xfId="0" applyFont="1" applyBorder="1" applyAlignment="1">
      <alignment horizontal="center" vertical="center" wrapText="1"/>
    </xf>
    <xf numFmtId="0" fontId="53" fillId="20" borderId="66" xfId="0" applyFont="1" applyFill="1" applyBorder="1" applyAlignment="1">
      <alignment horizontal="center" wrapText="1"/>
    </xf>
    <xf numFmtId="0" fontId="53" fillId="20" borderId="67" xfId="0" applyFont="1" applyFill="1" applyBorder="1" applyAlignment="1">
      <alignment horizontal="center" wrapText="1"/>
    </xf>
    <xf numFmtId="0" fontId="53" fillId="20" borderId="68" xfId="0" applyFont="1" applyFill="1" applyBorder="1" applyAlignment="1">
      <alignment horizontal="center" wrapText="1"/>
    </xf>
    <xf numFmtId="0" fontId="55" fillId="23" borderId="66" xfId="0" applyFont="1" applyFill="1" applyBorder="1" applyAlignment="1">
      <alignment horizontal="center" wrapText="1"/>
    </xf>
    <xf numFmtId="0" fontId="55" fillId="23" borderId="68" xfId="0" applyFont="1" applyFill="1" applyBorder="1" applyAlignment="1">
      <alignment horizontal="center" wrapText="1"/>
    </xf>
    <xf numFmtId="0" fontId="55" fillId="23" borderId="67" xfId="0" applyFont="1" applyFill="1" applyBorder="1" applyAlignment="1">
      <alignment horizontal="center" wrapText="1"/>
    </xf>
    <xf numFmtId="0" fontId="55" fillId="0" borderId="69" xfId="0" applyFont="1" applyBorder="1" applyAlignment="1">
      <alignment horizontal="center" vertical="center" wrapText="1"/>
    </xf>
    <xf numFmtId="0" fontId="55" fillId="0" borderId="60" xfId="0" applyFont="1" applyBorder="1" applyAlignment="1">
      <alignment horizontal="center" vertical="center" wrapText="1"/>
    </xf>
    <xf numFmtId="0" fontId="55" fillId="0" borderId="61" xfId="0" applyFont="1" applyBorder="1" applyAlignment="1">
      <alignment horizontal="center" vertical="center" wrapText="1"/>
    </xf>
  </cellXfs>
  <cellStyles count="247">
    <cellStyle name="=C:\WINNT\SYSTEM32\COMMAND.COM" xfId="1"/>
    <cellStyle name="20% - Énfasis1 2" xfId="105"/>
    <cellStyle name="20% - Énfasis2 2" xfId="106"/>
    <cellStyle name="20% - Énfasis3 2" xfId="107"/>
    <cellStyle name="20% - Énfasis4 2" xfId="108"/>
    <cellStyle name="40% - Énfasis3 2" xfId="109"/>
    <cellStyle name="60% - Énfasis3 2" xfId="110"/>
    <cellStyle name="60% - Énfasis4 2" xfId="111"/>
    <cellStyle name="60% - Énfasis6 2" xfId="112"/>
    <cellStyle name="Euro" xfId="10"/>
    <cellStyle name="Fecha" xfId="22"/>
    <cellStyle name="Fijo" xfId="23"/>
    <cellStyle name="HEADING1" xfId="24"/>
    <cellStyle name="HEADING2" xfId="25"/>
    <cellStyle name="Millares" xfId="2" builtinId="3"/>
    <cellStyle name="Millares 10" xfId="126"/>
    <cellStyle name="Millares 12" xfId="26"/>
    <cellStyle name="Millares 13" xfId="27"/>
    <cellStyle name="Millares 14" xfId="28"/>
    <cellStyle name="Millares 15" xfId="29"/>
    <cellStyle name="Millares 2" xfId="5"/>
    <cellStyle name="Millares 2 10" xfId="31"/>
    <cellStyle name="Millares 2 11" xfId="32"/>
    <cellStyle name="Millares 2 12" xfId="33"/>
    <cellStyle name="Millares 2 13" xfId="34"/>
    <cellStyle name="Millares 2 14" xfId="35"/>
    <cellStyle name="Millares 2 15" xfId="36"/>
    <cellStyle name="Millares 2 16" xfId="116"/>
    <cellStyle name="Millares 2 17" xfId="121"/>
    <cellStyle name="Millares 2 18" xfId="30"/>
    <cellStyle name="Millares 2 2" xfId="11"/>
    <cellStyle name="Millares 2 2 2" xfId="127"/>
    <cellStyle name="Millares 2 2 3" xfId="37"/>
    <cellStyle name="Millares 2 3" xfId="12"/>
    <cellStyle name="Millares 2 3 2" xfId="38"/>
    <cellStyle name="Millares 2 4" xfId="39"/>
    <cellStyle name="Millares 2 5" xfId="40"/>
    <cellStyle name="Millares 2 6" xfId="41"/>
    <cellStyle name="Millares 2 7" xfId="42"/>
    <cellStyle name="Millares 2 8" xfId="43"/>
    <cellStyle name="Millares 2 9" xfId="44"/>
    <cellStyle name="Millares 3" xfId="13"/>
    <cellStyle name="Millares 3 2" xfId="45"/>
    <cellStyle name="Millares 3 3" xfId="46"/>
    <cellStyle name="Millares 3 4" xfId="47"/>
    <cellStyle name="Millares 3 5" xfId="48"/>
    <cellStyle name="Millares 3 6" xfId="113"/>
    <cellStyle name="Millares 4" xfId="49"/>
    <cellStyle name="Millares 4 2" xfId="104"/>
    <cellStyle name="Millares 4 3" xfId="128"/>
    <cellStyle name="Millares 5" xfId="129"/>
    <cellStyle name="Millares 6" xfId="50"/>
    <cellStyle name="Millares 7" xfId="51"/>
    <cellStyle name="Millares 8" xfId="52"/>
    <cellStyle name="Millares 8 2" xfId="130"/>
    <cellStyle name="Millares 9" xfId="131"/>
    <cellStyle name="Moneda 2" xfId="14"/>
    <cellStyle name="Normal" xfId="0" builtinId="0"/>
    <cellStyle name="Normal 10" xfId="132"/>
    <cellStyle name="Normal 10 2" xfId="53"/>
    <cellStyle name="Normal 10 3" xfId="54"/>
    <cellStyle name="Normal 10 4" xfId="55"/>
    <cellStyle name="Normal 10 5" xfId="56"/>
    <cellStyle name="Normal 11" xfId="133"/>
    <cellStyle name="Normal 12" xfId="57"/>
    <cellStyle name="Normal 12 2" xfId="134"/>
    <cellStyle name="Normal 13" xfId="135"/>
    <cellStyle name="Normal 14" xfId="58"/>
    <cellStyle name="Normal 2" xfId="3"/>
    <cellStyle name="Normal 2 10" xfId="59"/>
    <cellStyle name="Normal 2 10 2" xfId="136"/>
    <cellStyle name="Normal 2 10 3" xfId="137"/>
    <cellStyle name="Normal 2 11" xfId="60"/>
    <cellStyle name="Normal 2 11 2" xfId="138"/>
    <cellStyle name="Normal 2 11 3" xfId="139"/>
    <cellStyle name="Normal 2 12" xfId="61"/>
    <cellStyle name="Normal 2 12 2" xfId="140"/>
    <cellStyle name="Normal 2 12 3" xfId="141"/>
    <cellStyle name="Normal 2 13" xfId="62"/>
    <cellStyle name="Normal 2 13 2" xfId="142"/>
    <cellStyle name="Normal 2 13 3" xfId="143"/>
    <cellStyle name="Normal 2 14" xfId="63"/>
    <cellStyle name="Normal 2 14 2" xfId="144"/>
    <cellStyle name="Normal 2 14 3" xfId="145"/>
    <cellStyle name="Normal 2 15" xfId="64"/>
    <cellStyle name="Normal 2 15 2" xfId="146"/>
    <cellStyle name="Normal 2 15 3" xfId="147"/>
    <cellStyle name="Normal 2 16" xfId="65"/>
    <cellStyle name="Normal 2 16 2" xfId="148"/>
    <cellStyle name="Normal 2 16 3" xfId="149"/>
    <cellStyle name="Normal 2 17" xfId="66"/>
    <cellStyle name="Normal 2 17 2" xfId="150"/>
    <cellStyle name="Normal 2 17 3" xfId="151"/>
    <cellStyle name="Normal 2 18" xfId="67"/>
    <cellStyle name="Normal 2 18 2" xfId="152"/>
    <cellStyle name="Normal 2 19" xfId="114"/>
    <cellStyle name="Normal 2 2" xfId="6"/>
    <cellStyle name="Normal 2 2 10" xfId="154"/>
    <cellStyle name="Normal 2 2 11" xfId="155"/>
    <cellStyle name="Normal 2 2 12" xfId="156"/>
    <cellStyle name="Normal 2 2 13" xfId="157"/>
    <cellStyle name="Normal 2 2 14" xfId="158"/>
    <cellStyle name="Normal 2 2 15" xfId="159"/>
    <cellStyle name="Normal 2 2 16" xfId="160"/>
    <cellStyle name="Normal 2 2 17" xfId="161"/>
    <cellStyle name="Normal 2 2 18" xfId="162"/>
    <cellStyle name="Normal 2 2 19" xfId="163"/>
    <cellStyle name="Normal 2 2 2" xfId="164"/>
    <cellStyle name="Normal 2 2 2 2" xfId="165"/>
    <cellStyle name="Normal 2 2 2 3" xfId="166"/>
    <cellStyle name="Normal 2 2 2 4" xfId="167"/>
    <cellStyle name="Normal 2 2 2 5" xfId="168"/>
    <cellStyle name="Normal 2 2 2 6" xfId="169"/>
    <cellStyle name="Normal 2 2 2 7" xfId="170"/>
    <cellStyle name="Normal 2 2 20" xfId="171"/>
    <cellStyle name="Normal 2 2 21" xfId="172"/>
    <cellStyle name="Normal 2 2 22" xfId="173"/>
    <cellStyle name="Normal 2 2 23" xfId="153"/>
    <cellStyle name="Normal 2 2 3" xfId="174"/>
    <cellStyle name="Normal 2 2 4" xfId="175"/>
    <cellStyle name="Normal 2 2 5" xfId="176"/>
    <cellStyle name="Normal 2 2 6" xfId="177"/>
    <cellStyle name="Normal 2 2 7" xfId="178"/>
    <cellStyle name="Normal 2 2 8" xfId="179"/>
    <cellStyle name="Normal 2 2 9" xfId="180"/>
    <cellStyle name="Normal 2 20" xfId="181"/>
    <cellStyle name="Normal 2 21" xfId="182"/>
    <cellStyle name="Normal 2 22" xfId="183"/>
    <cellStyle name="Normal 2 23" xfId="184"/>
    <cellStyle name="Normal 2 24" xfId="185"/>
    <cellStyle name="Normal 2 25" xfId="186"/>
    <cellStyle name="Normal 2 26" xfId="187"/>
    <cellStyle name="Normal 2 27" xfId="188"/>
    <cellStyle name="Normal 2 28" xfId="189"/>
    <cellStyle name="Normal 2 29" xfId="190"/>
    <cellStyle name="Normal 2 3" xfId="68"/>
    <cellStyle name="Normal 2 3 2" xfId="192"/>
    <cellStyle name="Normal 2 3 3" xfId="193"/>
    <cellStyle name="Normal 2 3 4" xfId="194"/>
    <cellStyle name="Normal 2 3 5" xfId="195"/>
    <cellStyle name="Normal 2 3 6" xfId="196"/>
    <cellStyle name="Normal 2 3 7" xfId="197"/>
    <cellStyle name="Normal 2 3 8" xfId="191"/>
    <cellStyle name="Normal 2 30" xfId="198"/>
    <cellStyle name="Normal 2 4" xfId="69"/>
    <cellStyle name="Normal 2 4 2" xfId="199"/>
    <cellStyle name="Normal 2 4 3" xfId="200"/>
    <cellStyle name="Normal 2 5" xfId="70"/>
    <cellStyle name="Normal 2 5 2" xfId="201"/>
    <cellStyle name="Normal 2 5 3" xfId="202"/>
    <cellStyle name="Normal 2 6" xfId="71"/>
    <cellStyle name="Normal 2 6 2" xfId="203"/>
    <cellStyle name="Normal 2 6 3" xfId="204"/>
    <cellStyle name="Normal 2 7" xfId="72"/>
    <cellStyle name="Normal 2 7 2" xfId="205"/>
    <cellStyle name="Normal 2 7 3" xfId="206"/>
    <cellStyle name="Normal 2 8" xfId="73"/>
    <cellStyle name="Normal 2 8 2" xfId="207"/>
    <cellStyle name="Normal 2 8 3" xfId="208"/>
    <cellStyle name="Normal 2 82" xfId="209"/>
    <cellStyle name="Normal 2 83" xfId="210"/>
    <cellStyle name="Normal 2 86" xfId="211"/>
    <cellStyle name="Normal 2 9" xfId="74"/>
    <cellStyle name="Normal 2 9 2" xfId="212"/>
    <cellStyle name="Normal 2 9 3" xfId="213"/>
    <cellStyle name="Normal 3" xfId="7"/>
    <cellStyle name="Normal 3 2" xfId="76"/>
    <cellStyle name="Normal 3 3" xfId="77"/>
    <cellStyle name="Normal 3 4" xfId="78"/>
    <cellStyle name="Normal 3 5" xfId="79"/>
    <cellStyle name="Normal 3 6" xfId="80"/>
    <cellStyle name="Normal 3 7" xfId="81"/>
    <cellStyle name="Normal 3 8" xfId="82"/>
    <cellStyle name="Normal 3 9" xfId="75"/>
    <cellStyle name="Normal 4" xfId="15"/>
    <cellStyle name="Normal 4 2" xfId="8"/>
    <cellStyle name="Normal 4 2 2" xfId="117"/>
    <cellStyle name="Normal 4 3" xfId="122"/>
    <cellStyle name="Normal 4 4" xfId="125"/>
    <cellStyle name="Normal 4 5" xfId="83"/>
    <cellStyle name="Normal 5" xfId="16"/>
    <cellStyle name="Normal 5 10" xfId="214"/>
    <cellStyle name="Normal 5 11" xfId="215"/>
    <cellStyle name="Normal 5 12" xfId="216"/>
    <cellStyle name="Normal 5 13" xfId="217"/>
    <cellStyle name="Normal 5 14" xfId="218"/>
    <cellStyle name="Normal 5 15" xfId="219"/>
    <cellStyle name="Normal 5 16" xfId="220"/>
    <cellStyle name="Normal 5 17" xfId="221"/>
    <cellStyle name="Normal 5 2" xfId="17"/>
    <cellStyle name="Normal 5 2 2" xfId="222"/>
    <cellStyle name="Normal 5 3" xfId="84"/>
    <cellStyle name="Normal 5 3 2" xfId="223"/>
    <cellStyle name="Normal 5 4" xfId="85"/>
    <cellStyle name="Normal 5 4 2" xfId="224"/>
    <cellStyle name="Normal 5 5" xfId="86"/>
    <cellStyle name="Normal 5 5 2" xfId="225"/>
    <cellStyle name="Normal 5 6" xfId="118"/>
    <cellStyle name="Normal 5 7" xfId="123"/>
    <cellStyle name="Normal 5 7 2" xfId="226"/>
    <cellStyle name="Normal 5 8" xfId="227"/>
    <cellStyle name="Normal 5 9" xfId="228"/>
    <cellStyle name="Normal 56" xfId="119"/>
    <cellStyle name="Normal 6" xfId="18"/>
    <cellStyle name="Normal 6 2" xfId="19"/>
    <cellStyle name="Normal 6 3" xfId="87"/>
    <cellStyle name="Normal 7" xfId="88"/>
    <cellStyle name="Normal 7 10" xfId="230"/>
    <cellStyle name="Normal 7 11" xfId="231"/>
    <cellStyle name="Normal 7 12" xfId="232"/>
    <cellStyle name="Normal 7 13" xfId="233"/>
    <cellStyle name="Normal 7 14" xfId="234"/>
    <cellStyle name="Normal 7 15" xfId="235"/>
    <cellStyle name="Normal 7 16" xfId="236"/>
    <cellStyle name="Normal 7 17" xfId="237"/>
    <cellStyle name="Normal 7 18" xfId="229"/>
    <cellStyle name="Normal 7 2" xfId="238"/>
    <cellStyle name="Normal 7 3" xfId="239"/>
    <cellStyle name="Normal 7 4" xfId="240"/>
    <cellStyle name="Normal 7 5" xfId="241"/>
    <cellStyle name="Normal 7 6" xfId="242"/>
    <cellStyle name="Normal 7 7" xfId="243"/>
    <cellStyle name="Normal 7 8" xfId="244"/>
    <cellStyle name="Normal 7 9" xfId="245"/>
    <cellStyle name="Normal 8" xfId="89"/>
    <cellStyle name="Normal 9" xfId="4"/>
    <cellStyle name="Normal 9 2" xfId="124"/>
    <cellStyle name="Normal 9 3" xfId="115"/>
    <cellStyle name="Normal_141008Reportes Cuadros Institucionales-sectorialesADV" xfId="21"/>
    <cellStyle name="Notas 2" xfId="90"/>
    <cellStyle name="Porcentaje" xfId="20" builtinId="5"/>
    <cellStyle name="Porcentaje 2" xfId="120"/>
    <cellStyle name="Porcentual 2" xfId="9"/>
    <cellStyle name="SAPBEXstdItem" xfId="246"/>
    <cellStyle name="Total 10" xfId="91"/>
    <cellStyle name="Total 11" xfId="92"/>
    <cellStyle name="Total 12" xfId="93"/>
    <cellStyle name="Total 13" xfId="94"/>
    <cellStyle name="Total 14" xfId="95"/>
    <cellStyle name="Total 2" xfId="96"/>
    <cellStyle name="Total 3" xfId="97"/>
    <cellStyle name="Total 4" xfId="98"/>
    <cellStyle name="Total 5" xfId="99"/>
    <cellStyle name="Total 6" xfId="100"/>
    <cellStyle name="Total 7" xfId="101"/>
    <cellStyle name="Total 8" xfId="102"/>
    <cellStyle name="Total 9" xfId="103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871607" y="2177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3457575" y="25050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2981325</xdr:colOff>
      <xdr:row>14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2981325" y="22764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683559</xdr:colOff>
      <xdr:row>41</xdr:row>
      <xdr:rowOff>0</xdr:rowOff>
    </xdr:from>
    <xdr:to>
      <xdr:col>1</xdr:col>
      <xdr:colOff>3350559</xdr:colOff>
      <xdr:row>41</xdr:row>
      <xdr:rowOff>11206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CxnSpPr/>
      </xdr:nvCxnSpPr>
      <xdr:spPr>
        <a:xfrm>
          <a:off x="762000" y="6701118"/>
          <a:ext cx="2667000" cy="112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78441</xdr:colOff>
      <xdr:row>40</xdr:row>
      <xdr:rowOff>123265</xdr:rowOff>
    </xdr:from>
    <xdr:to>
      <xdr:col>4</xdr:col>
      <xdr:colOff>672353</xdr:colOff>
      <xdr:row>41</xdr:row>
      <xdr:rowOff>33617</xdr:rowOff>
    </xdr:to>
    <xdr:cxnSp macro="">
      <xdr:nvCxnSpPr>
        <xdr:cNvPr id="11" name="10 Conector recto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CxnSpPr/>
      </xdr:nvCxnSpPr>
      <xdr:spPr>
        <a:xfrm>
          <a:off x="4157382" y="6689912"/>
          <a:ext cx="2442883" cy="4482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3409950</xdr:colOff>
      <xdr:row>12</xdr:row>
      <xdr:rowOff>95250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3409950" y="20955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0</xdr:row>
          <xdr:rowOff>0</xdr:rowOff>
        </xdr:from>
        <xdr:to>
          <xdr:col>12</xdr:col>
          <xdr:colOff>514350</xdr:colOff>
          <xdr:row>24</xdr:row>
          <xdr:rowOff>133350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26</xdr:row>
          <xdr:rowOff>161925</xdr:rowOff>
        </xdr:from>
        <xdr:to>
          <xdr:col>12</xdr:col>
          <xdr:colOff>123825</xdr:colOff>
          <xdr:row>28</xdr:row>
          <xdr:rowOff>114300</xdr:rowOff>
        </xdr:to>
        <xdr:sp macro="" textlink="">
          <xdr:nvSpPr>
            <xdr:cNvPr id="31746" name="Object 2" hidden="1">
              <a:extLst>
                <a:ext uri="{63B3BB69-23CF-44E3-9099-C40C66FF867C}">
                  <a14:compatExt spid="_x0000_s317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E33">
            <v>0</v>
          </cell>
          <cell r="H33">
            <v>0</v>
          </cell>
          <cell r="I33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image" Target="../media/image2.emf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7.bin"/><Relationship Id="rId6" Type="http://schemas.openxmlformats.org/officeDocument/2006/relationships/package" Target="../embeddings/Hoja_de_c_lculo_de_Microsoft_Excel1.xlsx"/><Relationship Id="rId5" Type="http://schemas.openxmlformats.org/officeDocument/2006/relationships/image" Target="../media/image1.emf"/><Relationship Id="rId4" Type="http://schemas.openxmlformats.org/officeDocument/2006/relationships/package" Target="../embeddings/Hoja_de_c_lculo_de_Microsoft_Excel.xlsx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66"/>
  <sheetViews>
    <sheetView showGridLines="0" showRuler="0" zoomScale="90" zoomScaleNormal="90" zoomScalePageLayoutView="70" workbookViewId="0">
      <selection sqref="A1:XFD1048576"/>
    </sheetView>
  </sheetViews>
  <sheetFormatPr baseColWidth="10" defaultRowHeight="12.75"/>
  <cols>
    <col min="1" max="1" width="4.28515625" style="26" customWidth="1"/>
    <col min="2" max="2" width="24.28515625" style="26" customWidth="1"/>
    <col min="3" max="3" width="23.7109375" style="26" customWidth="1"/>
    <col min="4" max="5" width="20.5703125" style="26" customWidth="1"/>
    <col min="6" max="6" width="7.7109375" style="26" customWidth="1"/>
    <col min="7" max="7" width="27.140625" style="53" customWidth="1"/>
    <col min="8" max="8" width="33.85546875" style="53" customWidth="1"/>
    <col min="9" max="10" width="20.5703125" style="26" customWidth="1"/>
    <col min="11" max="11" width="4.28515625" style="26" customWidth="1"/>
    <col min="12" max="16384" width="11.42578125" style="26"/>
  </cols>
  <sheetData>
    <row r="3" spans="1:12">
      <c r="A3" s="24"/>
      <c r="B3" s="25"/>
      <c r="C3" s="791" t="s">
        <v>441</v>
      </c>
      <c r="D3" s="791"/>
      <c r="E3" s="791"/>
      <c r="F3" s="791"/>
      <c r="G3" s="791"/>
      <c r="H3" s="791"/>
      <c r="I3" s="791"/>
      <c r="J3" s="25"/>
      <c r="K3" s="25"/>
    </row>
    <row r="4" spans="1:12">
      <c r="A4" s="24"/>
      <c r="B4" s="25"/>
      <c r="C4" s="791" t="s">
        <v>4117</v>
      </c>
      <c r="D4" s="791"/>
      <c r="E4" s="791"/>
      <c r="F4" s="791"/>
      <c r="G4" s="791"/>
      <c r="H4" s="791"/>
      <c r="I4" s="791"/>
      <c r="J4" s="25"/>
      <c r="K4" s="25"/>
    </row>
    <row r="5" spans="1:12">
      <c r="A5" s="24"/>
      <c r="B5" s="25"/>
      <c r="C5" s="791" t="s">
        <v>0</v>
      </c>
      <c r="D5" s="791"/>
      <c r="E5" s="791"/>
      <c r="F5" s="791"/>
      <c r="G5" s="791"/>
      <c r="H5" s="791"/>
      <c r="I5" s="791"/>
      <c r="J5" s="25"/>
      <c r="K5" s="25"/>
    </row>
    <row r="6" spans="1:12" ht="9" customHeight="1">
      <c r="A6" s="27"/>
      <c r="B6" s="27"/>
      <c r="C6" s="28"/>
      <c r="D6" s="28"/>
      <c r="E6" s="28"/>
      <c r="F6" s="28"/>
      <c r="G6" s="28"/>
      <c r="H6" s="28"/>
      <c r="I6" s="29"/>
      <c r="J6" s="29"/>
      <c r="K6" s="29"/>
    </row>
    <row r="7" spans="1:12" ht="34.5" customHeight="1">
      <c r="A7" s="30"/>
      <c r="E7" s="31" t="s">
        <v>3</v>
      </c>
      <c r="F7" s="792" t="s">
        <v>590</v>
      </c>
      <c r="G7" s="792"/>
      <c r="H7" s="792"/>
      <c r="I7" s="792"/>
      <c r="J7" s="792"/>
      <c r="K7"/>
      <c r="L7"/>
    </row>
    <row r="8" spans="1:12" s="33" customFormat="1" ht="3" customHeight="1">
      <c r="A8" s="30"/>
      <c r="B8" s="34"/>
      <c r="C8" s="34"/>
      <c r="D8" s="34"/>
      <c r="E8" s="34"/>
      <c r="F8" s="35"/>
      <c r="G8" s="36"/>
      <c r="H8" s="36"/>
    </row>
    <row r="9" spans="1:12" s="33" customFormat="1" ht="3" customHeight="1">
      <c r="A9" s="37"/>
      <c r="B9" s="37"/>
      <c r="C9" s="37"/>
      <c r="D9" s="38"/>
      <c r="E9" s="38"/>
      <c r="F9" s="39"/>
      <c r="G9" s="36"/>
      <c r="H9" s="36"/>
    </row>
    <row r="10" spans="1:12" s="44" customFormat="1" ht="20.100000000000001" customHeight="1">
      <c r="A10" s="40"/>
      <c r="B10" s="790" t="s">
        <v>74</v>
      </c>
      <c r="C10" s="790"/>
      <c r="D10" s="41">
        <v>2018</v>
      </c>
      <c r="E10" s="41">
        <v>2017</v>
      </c>
      <c r="F10" s="42"/>
      <c r="G10" s="790" t="s">
        <v>74</v>
      </c>
      <c r="H10" s="790"/>
      <c r="I10" s="41">
        <v>2018</v>
      </c>
      <c r="J10" s="41">
        <v>2017</v>
      </c>
      <c r="K10" s="43"/>
    </row>
    <row r="11" spans="1:12" s="33" customFormat="1" ht="3" customHeight="1">
      <c r="A11" s="45"/>
      <c r="B11" s="46"/>
      <c r="C11" s="46"/>
      <c r="D11" s="47"/>
      <c r="E11" s="47"/>
      <c r="F11" s="36"/>
      <c r="G11" s="36"/>
      <c r="H11" s="36"/>
      <c r="K11" s="48"/>
    </row>
    <row r="12" spans="1:12" s="53" customFormat="1">
      <c r="A12" s="49"/>
      <c r="B12" s="789" t="s">
        <v>78</v>
      </c>
      <c r="C12" s="789"/>
      <c r="D12" s="50"/>
      <c r="E12" s="50"/>
      <c r="F12" s="51"/>
      <c r="G12" s="789" t="s">
        <v>79</v>
      </c>
      <c r="H12" s="789"/>
      <c r="I12" s="50"/>
      <c r="J12" s="50"/>
      <c r="K12" s="52"/>
    </row>
    <row r="13" spans="1:12">
      <c r="A13" s="54"/>
      <c r="B13" s="787" t="s">
        <v>80</v>
      </c>
      <c r="C13" s="787"/>
      <c r="D13" s="55">
        <f>SUM(D14:D21)</f>
        <v>1930670.01</v>
      </c>
      <c r="E13" s="55">
        <f>SUM(E14:E21)</f>
        <v>1564395.74</v>
      </c>
      <c r="F13" s="51"/>
      <c r="G13" s="789" t="s">
        <v>81</v>
      </c>
      <c r="H13" s="789"/>
      <c r="I13" s="55">
        <f>SUM(I14:I16)</f>
        <v>22128556.25</v>
      </c>
      <c r="J13" s="55">
        <f>SUM(J14:J16)</f>
        <v>31677359.630000003</v>
      </c>
      <c r="K13" s="56"/>
    </row>
    <row r="14" spans="1:12">
      <c r="A14" s="57"/>
      <c r="B14" s="786" t="s">
        <v>82</v>
      </c>
      <c r="C14" s="786"/>
      <c r="D14" s="58">
        <v>0</v>
      </c>
      <c r="E14" s="58">
        <v>0</v>
      </c>
      <c r="F14" s="51"/>
      <c r="G14" s="786" t="s">
        <v>83</v>
      </c>
      <c r="H14" s="786"/>
      <c r="I14" s="58">
        <v>18422416.93</v>
      </c>
      <c r="J14" s="58">
        <v>25994967.010000002</v>
      </c>
      <c r="K14" s="56"/>
    </row>
    <row r="15" spans="1:12">
      <c r="A15" s="57"/>
      <c r="B15" s="786" t="s">
        <v>84</v>
      </c>
      <c r="C15" s="786"/>
      <c r="D15" s="58">
        <v>0</v>
      </c>
      <c r="E15" s="58">
        <v>0</v>
      </c>
      <c r="F15" s="51"/>
      <c r="G15" s="786" t="s">
        <v>85</v>
      </c>
      <c r="H15" s="786"/>
      <c r="I15" s="58">
        <v>589382.23</v>
      </c>
      <c r="J15" s="58">
        <v>975775.95</v>
      </c>
      <c r="K15" s="56"/>
    </row>
    <row r="16" spans="1:12" ht="12" customHeight="1">
      <c r="A16" s="57"/>
      <c r="B16" s="786" t="s">
        <v>86</v>
      </c>
      <c r="C16" s="786"/>
      <c r="D16" s="58">
        <v>0</v>
      </c>
      <c r="E16" s="58">
        <v>0</v>
      </c>
      <c r="F16" s="51"/>
      <c r="G16" s="786" t="s">
        <v>87</v>
      </c>
      <c r="H16" s="786"/>
      <c r="I16" s="58">
        <v>3116757.09</v>
      </c>
      <c r="J16" s="58">
        <v>4706616.67</v>
      </c>
      <c r="K16" s="56"/>
    </row>
    <row r="17" spans="1:11">
      <c r="A17" s="57"/>
      <c r="B17" s="786" t="s">
        <v>88</v>
      </c>
      <c r="C17" s="786"/>
      <c r="D17" s="58">
        <v>0</v>
      </c>
      <c r="E17" s="58">
        <v>0</v>
      </c>
      <c r="F17" s="51"/>
      <c r="G17" s="59"/>
      <c r="H17" s="60"/>
      <c r="I17" s="61"/>
      <c r="J17" s="61"/>
      <c r="K17" s="56"/>
    </row>
    <row r="18" spans="1:11">
      <c r="A18" s="57"/>
      <c r="B18" s="786" t="s">
        <v>89</v>
      </c>
      <c r="C18" s="786"/>
      <c r="D18" s="58">
        <v>219204</v>
      </c>
      <c r="E18" s="58">
        <v>350620</v>
      </c>
      <c r="F18" s="51"/>
      <c r="G18" s="789" t="s">
        <v>190</v>
      </c>
      <c r="H18" s="789"/>
      <c r="I18" s="55">
        <f>SUM(I19:I27)</f>
        <v>94967.32</v>
      </c>
      <c r="J18" s="55">
        <f>SUM(J19:J27)</f>
        <v>491989.54</v>
      </c>
      <c r="K18" s="56"/>
    </row>
    <row r="19" spans="1:11">
      <c r="A19" s="57"/>
      <c r="B19" s="786" t="s">
        <v>90</v>
      </c>
      <c r="C19" s="786"/>
      <c r="D19" s="58">
        <v>1704312.01</v>
      </c>
      <c r="E19" s="58">
        <v>1200423.24</v>
      </c>
      <c r="F19" s="51"/>
      <c r="G19" s="786" t="s">
        <v>91</v>
      </c>
      <c r="H19" s="786"/>
      <c r="I19" s="58">
        <v>0</v>
      </c>
      <c r="J19" s="58">
        <v>0</v>
      </c>
      <c r="K19" s="56"/>
    </row>
    <row r="20" spans="1:11">
      <c r="A20" s="57"/>
      <c r="B20" s="786" t="s">
        <v>92</v>
      </c>
      <c r="C20" s="786"/>
      <c r="D20" s="58">
        <v>7154</v>
      </c>
      <c r="E20" s="58">
        <v>13352.5</v>
      </c>
      <c r="F20" s="51"/>
      <c r="G20" s="786" t="s">
        <v>93</v>
      </c>
      <c r="H20" s="786"/>
      <c r="I20" s="58">
        <v>0</v>
      </c>
      <c r="J20" s="58">
        <v>0</v>
      </c>
      <c r="K20" s="56"/>
    </row>
    <row r="21" spans="1:11" ht="52.5" customHeight="1">
      <c r="A21" s="57"/>
      <c r="B21" s="788" t="s">
        <v>94</v>
      </c>
      <c r="C21" s="788"/>
      <c r="D21" s="58">
        <v>0</v>
      </c>
      <c r="E21" s="58">
        <v>0</v>
      </c>
      <c r="F21" s="51"/>
      <c r="G21" s="786" t="s">
        <v>95</v>
      </c>
      <c r="H21" s="786"/>
      <c r="I21" s="58">
        <v>0</v>
      </c>
      <c r="J21" s="58">
        <v>0</v>
      </c>
      <c r="K21" s="56"/>
    </row>
    <row r="22" spans="1:11">
      <c r="A22" s="54"/>
      <c r="B22" s="59"/>
      <c r="C22" s="60"/>
      <c r="D22" s="61"/>
      <c r="E22" s="61"/>
      <c r="F22" s="51"/>
      <c r="G22" s="786" t="s">
        <v>96</v>
      </c>
      <c r="H22" s="786"/>
      <c r="I22" s="58">
        <v>94967.32</v>
      </c>
      <c r="J22" s="58">
        <v>491989.54</v>
      </c>
      <c r="K22" s="56"/>
    </row>
    <row r="23" spans="1:11" ht="29.25" customHeight="1">
      <c r="A23" s="54"/>
      <c r="B23" s="787" t="s">
        <v>97</v>
      </c>
      <c r="C23" s="787"/>
      <c r="D23" s="55">
        <f>SUM(D24:D25)</f>
        <v>27627264.009999998</v>
      </c>
      <c r="E23" s="55">
        <f>SUM(E24:E25)</f>
        <v>30402047.98</v>
      </c>
      <c r="F23" s="51"/>
      <c r="G23" s="786" t="s">
        <v>98</v>
      </c>
      <c r="H23" s="786"/>
      <c r="I23" s="58">
        <v>0</v>
      </c>
      <c r="J23" s="58">
        <v>0</v>
      </c>
      <c r="K23" s="56"/>
    </row>
    <row r="24" spans="1:11">
      <c r="A24" s="57"/>
      <c r="B24" s="786" t="s">
        <v>99</v>
      </c>
      <c r="C24" s="786"/>
      <c r="D24" s="62">
        <v>12536611</v>
      </c>
      <c r="E24" s="62">
        <v>14784820.82</v>
      </c>
      <c r="F24" s="51"/>
      <c r="G24" s="786" t="s">
        <v>100</v>
      </c>
      <c r="H24" s="786"/>
      <c r="I24" s="58">
        <v>0</v>
      </c>
      <c r="J24" s="58">
        <v>0</v>
      </c>
      <c r="K24" s="56"/>
    </row>
    <row r="25" spans="1:11">
      <c r="A25" s="57"/>
      <c r="B25" s="786" t="s">
        <v>189</v>
      </c>
      <c r="C25" s="786"/>
      <c r="D25" s="58">
        <v>15090653.01</v>
      </c>
      <c r="E25" s="58">
        <v>15617227.16</v>
      </c>
      <c r="F25" s="51"/>
      <c r="G25" s="786" t="s">
        <v>101</v>
      </c>
      <c r="H25" s="786"/>
      <c r="I25" s="58">
        <v>0</v>
      </c>
      <c r="J25" s="58">
        <v>0</v>
      </c>
      <c r="K25" s="56"/>
    </row>
    <row r="26" spans="1:11">
      <c r="A26" s="54"/>
      <c r="B26" s="59"/>
      <c r="C26" s="60"/>
      <c r="D26" s="61"/>
      <c r="E26" s="61"/>
      <c r="F26" s="51"/>
      <c r="G26" s="786" t="s">
        <v>102</v>
      </c>
      <c r="H26" s="786"/>
      <c r="I26" s="58">
        <v>0</v>
      </c>
      <c r="J26" s="58">
        <v>0</v>
      </c>
      <c r="K26" s="56"/>
    </row>
    <row r="27" spans="1:11">
      <c r="A27" s="57"/>
      <c r="B27" s="787" t="s">
        <v>103</v>
      </c>
      <c r="C27" s="787"/>
      <c r="D27" s="55">
        <f>SUM(D28:D32)</f>
        <v>5584.11</v>
      </c>
      <c r="E27" s="55">
        <f>SUM(E28:E32)</f>
        <v>9609.8700000000008</v>
      </c>
      <c r="F27" s="51"/>
      <c r="G27" s="786" t="s">
        <v>104</v>
      </c>
      <c r="H27" s="786"/>
      <c r="I27" s="58">
        <v>0</v>
      </c>
      <c r="J27" s="58">
        <v>0</v>
      </c>
      <c r="K27" s="56"/>
    </row>
    <row r="28" spans="1:11">
      <c r="A28" s="57"/>
      <c r="B28" s="786" t="s">
        <v>105</v>
      </c>
      <c r="C28" s="786"/>
      <c r="D28" s="58">
        <v>5581.04</v>
      </c>
      <c r="E28" s="58">
        <v>9608.52</v>
      </c>
      <c r="F28" s="51"/>
      <c r="G28" s="59"/>
      <c r="H28" s="60"/>
      <c r="I28" s="61"/>
      <c r="J28" s="61"/>
      <c r="K28" s="56"/>
    </row>
    <row r="29" spans="1:11">
      <c r="A29" s="57"/>
      <c r="B29" s="786" t="s">
        <v>106</v>
      </c>
      <c r="C29" s="786"/>
      <c r="D29" s="58">
        <v>0</v>
      </c>
      <c r="E29" s="58">
        <v>0</v>
      </c>
      <c r="F29" s="51"/>
      <c r="G29" s="787" t="s">
        <v>99</v>
      </c>
      <c r="H29" s="787"/>
      <c r="I29" s="55">
        <f>SUM(I30:I32)</f>
        <v>0</v>
      </c>
      <c r="J29" s="55">
        <f>SUM(J30:J32)</f>
        <v>0</v>
      </c>
      <c r="K29" s="56"/>
    </row>
    <row r="30" spans="1:11" ht="26.25" customHeight="1">
      <c r="A30" s="57"/>
      <c r="B30" s="788" t="s">
        <v>107</v>
      </c>
      <c r="C30" s="788"/>
      <c r="D30" s="58">
        <v>0</v>
      </c>
      <c r="E30" s="58">
        <v>0</v>
      </c>
      <c r="F30" s="51"/>
      <c r="G30" s="786" t="s">
        <v>108</v>
      </c>
      <c r="H30" s="786"/>
      <c r="I30" s="58">
        <v>0</v>
      </c>
      <c r="J30" s="58">
        <v>0</v>
      </c>
      <c r="K30" s="56"/>
    </row>
    <row r="31" spans="1:11">
      <c r="A31" s="57"/>
      <c r="B31" s="786" t="s">
        <v>109</v>
      </c>
      <c r="C31" s="786"/>
      <c r="D31" s="58">
        <v>0</v>
      </c>
      <c r="E31" s="58">
        <v>0</v>
      </c>
      <c r="F31" s="51"/>
      <c r="G31" s="786" t="s">
        <v>49</v>
      </c>
      <c r="H31" s="786"/>
      <c r="I31" s="58">
        <v>0</v>
      </c>
      <c r="J31" s="58">
        <v>0</v>
      </c>
      <c r="K31" s="56"/>
    </row>
    <row r="32" spans="1:11">
      <c r="A32" s="57"/>
      <c r="B32" s="786" t="s">
        <v>110</v>
      </c>
      <c r="C32" s="786"/>
      <c r="D32" s="58">
        <v>3.07</v>
      </c>
      <c r="E32" s="58">
        <v>1.35</v>
      </c>
      <c r="F32" s="51"/>
      <c r="G32" s="786" t="s">
        <v>111</v>
      </c>
      <c r="H32" s="786"/>
      <c r="I32" s="58">
        <v>0</v>
      </c>
      <c r="J32" s="58">
        <v>0</v>
      </c>
      <c r="K32" s="56"/>
    </row>
    <row r="33" spans="1:11">
      <c r="A33" s="54"/>
      <c r="B33" s="59"/>
      <c r="C33" s="63"/>
      <c r="D33" s="50"/>
      <c r="E33" s="50"/>
      <c r="F33" s="51"/>
      <c r="G33" s="59"/>
      <c r="H33" s="60"/>
      <c r="I33" s="61"/>
      <c r="J33" s="61"/>
      <c r="K33" s="56"/>
    </row>
    <row r="34" spans="1:11">
      <c r="A34" s="64"/>
      <c r="B34" s="785" t="s">
        <v>112</v>
      </c>
      <c r="C34" s="785"/>
      <c r="D34" s="65">
        <f>D13+D23+D27</f>
        <v>29563518.129999999</v>
      </c>
      <c r="E34" s="65">
        <f>E13+E23+E27</f>
        <v>31976053.59</v>
      </c>
      <c r="F34" s="66"/>
      <c r="G34" s="789" t="s">
        <v>113</v>
      </c>
      <c r="H34" s="789"/>
      <c r="I34" s="67">
        <f>SUM(I35:I39)</f>
        <v>0</v>
      </c>
      <c r="J34" s="67">
        <f>SUM(J35:J39)</f>
        <v>0</v>
      </c>
      <c r="K34" s="56"/>
    </row>
    <row r="35" spans="1:11">
      <c r="A35" s="54"/>
      <c r="B35" s="785"/>
      <c r="C35" s="785"/>
      <c r="D35" s="50"/>
      <c r="E35" s="50"/>
      <c r="F35" s="51"/>
      <c r="G35" s="786" t="s">
        <v>114</v>
      </c>
      <c r="H35" s="786"/>
      <c r="I35" s="58">
        <v>0</v>
      </c>
      <c r="J35" s="58">
        <v>0</v>
      </c>
      <c r="K35" s="56"/>
    </row>
    <row r="36" spans="1:11">
      <c r="A36" s="68"/>
      <c r="B36" s="51"/>
      <c r="C36" s="51"/>
      <c r="D36" s="51"/>
      <c r="E36" s="51"/>
      <c r="F36" s="51"/>
      <c r="G36" s="786" t="s">
        <v>115</v>
      </c>
      <c r="H36" s="786"/>
      <c r="I36" s="58">
        <v>0</v>
      </c>
      <c r="J36" s="58">
        <v>0</v>
      </c>
      <c r="K36" s="56"/>
    </row>
    <row r="37" spans="1:11">
      <c r="A37" s="68"/>
      <c r="B37" s="51"/>
      <c r="C37" s="51"/>
      <c r="D37" s="51"/>
      <c r="E37" s="51"/>
      <c r="F37" s="51"/>
      <c r="G37" s="786" t="s">
        <v>116</v>
      </c>
      <c r="H37" s="786"/>
      <c r="I37" s="58">
        <v>0</v>
      </c>
      <c r="J37" s="58">
        <v>0</v>
      </c>
      <c r="K37" s="56"/>
    </row>
    <row r="38" spans="1:11">
      <c r="A38" s="68"/>
      <c r="B38" s="51"/>
      <c r="C38" s="51"/>
      <c r="D38" s="51"/>
      <c r="E38" s="51"/>
      <c r="F38" s="51"/>
      <c r="G38" s="786" t="s">
        <v>117</v>
      </c>
      <c r="H38" s="786"/>
      <c r="I38" s="58">
        <v>0</v>
      </c>
      <c r="J38" s="58">
        <v>0</v>
      </c>
      <c r="K38" s="56"/>
    </row>
    <row r="39" spans="1:11">
      <c r="A39" s="68"/>
      <c r="B39" s="51"/>
      <c r="C39" s="51"/>
      <c r="D39" s="51"/>
      <c r="E39" s="51"/>
      <c r="F39" s="51"/>
      <c r="G39" s="786" t="s">
        <v>118</v>
      </c>
      <c r="H39" s="786"/>
      <c r="I39" s="58">
        <v>0</v>
      </c>
      <c r="J39" s="58">
        <v>0</v>
      </c>
      <c r="K39" s="56"/>
    </row>
    <row r="40" spans="1:11">
      <c r="A40" s="68"/>
      <c r="B40" s="51"/>
      <c r="C40" s="51"/>
      <c r="D40" s="51"/>
      <c r="E40" s="51"/>
      <c r="F40" s="51"/>
      <c r="G40" s="59"/>
      <c r="H40" s="60"/>
      <c r="I40" s="61"/>
      <c r="J40" s="61"/>
      <c r="K40" s="56"/>
    </row>
    <row r="41" spans="1:11">
      <c r="A41" s="68"/>
      <c r="B41" s="51"/>
      <c r="C41" s="51"/>
      <c r="D41" s="51"/>
      <c r="E41" s="51"/>
      <c r="F41" s="51"/>
      <c r="G41" s="787" t="s">
        <v>119</v>
      </c>
      <c r="H41" s="787"/>
      <c r="I41" s="67">
        <f>SUM(I42:I47)</f>
        <v>6.15</v>
      </c>
      <c r="J41" s="67">
        <f>SUM(J42:J47)</f>
        <v>2203174.0699999998</v>
      </c>
      <c r="K41" s="56"/>
    </row>
    <row r="42" spans="1:11" ht="26.25" customHeight="1">
      <c r="A42" s="68"/>
      <c r="B42" s="51"/>
      <c r="C42" s="51"/>
      <c r="D42" s="51"/>
      <c r="E42" s="51"/>
      <c r="F42" s="51"/>
      <c r="G42" s="788" t="s">
        <v>120</v>
      </c>
      <c r="H42" s="788"/>
      <c r="I42" s="58">
        <v>0</v>
      </c>
      <c r="J42" s="58">
        <v>2203172.8199999998</v>
      </c>
      <c r="K42" s="56"/>
    </row>
    <row r="43" spans="1:11">
      <c r="A43" s="68"/>
      <c r="B43" s="51"/>
      <c r="C43" s="51"/>
      <c r="D43" s="51"/>
      <c r="E43" s="51"/>
      <c r="F43" s="51"/>
      <c r="G43" s="786" t="s">
        <v>121</v>
      </c>
      <c r="H43" s="786"/>
      <c r="I43" s="58">
        <v>0</v>
      </c>
      <c r="J43" s="58">
        <v>0</v>
      </c>
      <c r="K43" s="56"/>
    </row>
    <row r="44" spans="1:11" ht="12" customHeight="1">
      <c r="A44" s="68"/>
      <c r="B44" s="51"/>
      <c r="C44" s="51"/>
      <c r="D44" s="51"/>
      <c r="E44" s="51"/>
      <c r="F44" s="51"/>
      <c r="G44" s="786" t="s">
        <v>122</v>
      </c>
      <c r="H44" s="786"/>
      <c r="I44" s="58">
        <v>0</v>
      </c>
      <c r="J44" s="58">
        <v>0</v>
      </c>
      <c r="K44" s="56"/>
    </row>
    <row r="45" spans="1:11" ht="25.5" customHeight="1">
      <c r="A45" s="68"/>
      <c r="B45" s="51"/>
      <c r="C45" s="51"/>
      <c r="D45" s="51"/>
      <c r="E45" s="51"/>
      <c r="F45" s="51"/>
      <c r="G45" s="788" t="s">
        <v>191</v>
      </c>
      <c r="H45" s="788"/>
      <c r="I45" s="58">
        <v>0</v>
      </c>
      <c r="J45" s="58">
        <v>0</v>
      </c>
      <c r="K45" s="56"/>
    </row>
    <row r="46" spans="1:11">
      <c r="A46" s="68"/>
      <c r="B46" s="51"/>
      <c r="C46" s="51"/>
      <c r="D46" s="51"/>
      <c r="E46" s="51"/>
      <c r="F46" s="51"/>
      <c r="G46" s="786" t="s">
        <v>123</v>
      </c>
      <c r="H46" s="786"/>
      <c r="I46" s="58">
        <v>0</v>
      </c>
      <c r="J46" s="58">
        <v>0</v>
      </c>
      <c r="K46" s="56"/>
    </row>
    <row r="47" spans="1:11">
      <c r="A47" s="68"/>
      <c r="B47" s="51"/>
      <c r="C47" s="51"/>
      <c r="D47" s="51"/>
      <c r="E47" s="51"/>
      <c r="F47" s="51"/>
      <c r="G47" s="786" t="s">
        <v>124</v>
      </c>
      <c r="H47" s="786"/>
      <c r="I47" s="58">
        <v>6.15</v>
      </c>
      <c r="J47" s="58">
        <v>1.25</v>
      </c>
      <c r="K47" s="56"/>
    </row>
    <row r="48" spans="1:11">
      <c r="A48" s="68"/>
      <c r="B48" s="51"/>
      <c r="C48" s="51"/>
      <c r="D48" s="51"/>
      <c r="E48" s="51"/>
      <c r="F48" s="51"/>
      <c r="G48" s="59"/>
      <c r="H48" s="60"/>
      <c r="I48" s="61"/>
      <c r="J48" s="61"/>
      <c r="K48" s="56"/>
    </row>
    <row r="49" spans="1:11">
      <c r="A49" s="68"/>
      <c r="B49" s="51"/>
      <c r="C49" s="51"/>
      <c r="D49" s="51"/>
      <c r="E49" s="51"/>
      <c r="F49" s="51"/>
      <c r="G49" s="787" t="s">
        <v>125</v>
      </c>
      <c r="H49" s="787"/>
      <c r="I49" s="67">
        <f>SUM(I50)</f>
        <v>0</v>
      </c>
      <c r="J49" s="67">
        <f>SUM(J50)</f>
        <v>0</v>
      </c>
      <c r="K49" s="56"/>
    </row>
    <row r="50" spans="1:11">
      <c r="A50" s="68"/>
      <c r="B50" s="51"/>
      <c r="C50" s="51"/>
      <c r="D50" s="51"/>
      <c r="E50" s="51"/>
      <c r="F50" s="51"/>
      <c r="G50" s="786" t="s">
        <v>126</v>
      </c>
      <c r="H50" s="786"/>
      <c r="I50" s="58">
        <v>0</v>
      </c>
      <c r="J50" s="58">
        <v>0</v>
      </c>
      <c r="K50" s="56"/>
    </row>
    <row r="51" spans="1:11">
      <c r="A51" s="68"/>
      <c r="B51" s="51"/>
      <c r="C51" s="51"/>
      <c r="D51" s="51"/>
      <c r="E51" s="51"/>
      <c r="F51" s="51"/>
      <c r="G51" s="59"/>
      <c r="H51" s="60"/>
      <c r="I51" s="61"/>
      <c r="J51" s="61"/>
      <c r="K51" s="56"/>
    </row>
    <row r="52" spans="1:11">
      <c r="A52" s="68"/>
      <c r="B52" s="51"/>
      <c r="C52" s="51"/>
      <c r="D52" s="51"/>
      <c r="E52" s="51"/>
      <c r="F52" s="51"/>
      <c r="G52" s="785" t="s">
        <v>127</v>
      </c>
      <c r="H52" s="785"/>
      <c r="I52" s="69">
        <f>I13+I18+I29+I34+I41+I49</f>
        <v>22223529.719999999</v>
      </c>
      <c r="J52" s="69">
        <f>J13+J18+J29+J34+J41+J49</f>
        <v>34372523.240000002</v>
      </c>
      <c r="K52" s="70"/>
    </row>
    <row r="53" spans="1:11">
      <c r="A53" s="68"/>
      <c r="B53" s="51"/>
      <c r="C53" s="51"/>
      <c r="D53" s="51"/>
      <c r="E53" s="51"/>
      <c r="F53" s="51"/>
      <c r="G53" s="71"/>
      <c r="H53" s="71"/>
      <c r="I53" s="61"/>
      <c r="J53" s="61"/>
      <c r="K53" s="70"/>
    </row>
    <row r="54" spans="1:11">
      <c r="A54" s="68"/>
      <c r="B54" s="51"/>
      <c r="C54" s="51"/>
      <c r="D54" s="51"/>
      <c r="E54" s="51"/>
      <c r="F54" s="51"/>
      <c r="G54" s="781" t="s">
        <v>128</v>
      </c>
      <c r="H54" s="781"/>
      <c r="I54" s="69">
        <f>D34-I52</f>
        <v>7339988.4100000001</v>
      </c>
      <c r="J54" s="69">
        <f>E34-J52</f>
        <v>-2396469.6500000022</v>
      </c>
      <c r="K54" s="70"/>
    </row>
    <row r="55" spans="1:11" ht="6" customHeight="1">
      <c r="A55" s="72"/>
      <c r="B55" s="73"/>
      <c r="C55" s="73"/>
      <c r="D55" s="73"/>
      <c r="E55" s="73"/>
      <c r="F55" s="73"/>
      <c r="G55" s="74"/>
      <c r="H55" s="74"/>
      <c r="I55" s="73"/>
      <c r="J55" s="73"/>
      <c r="K55" s="75"/>
    </row>
    <row r="56" spans="1:11" ht="6" customHeight="1">
      <c r="A56" s="33"/>
      <c r="B56" s="33"/>
      <c r="C56" s="33"/>
      <c r="D56" s="33"/>
      <c r="E56" s="33"/>
      <c r="F56" s="33"/>
      <c r="G56" s="36"/>
      <c r="H56" s="36"/>
      <c r="I56" s="33"/>
      <c r="J56" s="33"/>
      <c r="K56" s="33"/>
    </row>
    <row r="57" spans="1:11" ht="6" customHeight="1">
      <c r="A57" s="73"/>
      <c r="B57" s="76"/>
      <c r="C57" s="77"/>
      <c r="D57" s="78"/>
      <c r="E57" s="78"/>
      <c r="F57" s="73"/>
      <c r="G57" s="79"/>
      <c r="H57" s="80"/>
      <c r="I57" s="78"/>
      <c r="J57" s="78"/>
      <c r="K57" s="73"/>
    </row>
    <row r="58" spans="1:11" ht="6" customHeight="1">
      <c r="A58" s="33"/>
      <c r="B58" s="60"/>
      <c r="C58" s="81"/>
      <c r="D58" s="82"/>
      <c r="E58" s="82"/>
      <c r="F58" s="33"/>
      <c r="G58" s="83"/>
      <c r="H58" s="84"/>
      <c r="I58" s="82"/>
      <c r="J58" s="82"/>
      <c r="K58" s="33"/>
    </row>
    <row r="59" spans="1:11" ht="15" customHeight="1">
      <c r="A59" s="60" t="s">
        <v>76</v>
      </c>
      <c r="C59" s="60"/>
      <c r="D59" s="60"/>
      <c r="E59" s="60"/>
      <c r="F59" s="60"/>
      <c r="G59" s="60"/>
      <c r="H59" s="60"/>
      <c r="I59" s="60"/>
      <c r="J59" s="60"/>
    </row>
    <row r="60" spans="1:11" ht="9.75" customHeight="1">
      <c r="B60" s="60"/>
      <c r="C60" s="81"/>
      <c r="D60" s="82"/>
      <c r="E60" s="82"/>
      <c r="G60" s="83"/>
      <c r="H60" s="81"/>
      <c r="I60" s="82"/>
      <c r="J60" s="82"/>
    </row>
    <row r="61" spans="1:11" ht="30" customHeight="1">
      <c r="B61" s="60"/>
      <c r="C61" s="782"/>
      <c r="D61" s="782"/>
      <c r="E61" s="82"/>
      <c r="G61" s="783"/>
      <c r="H61" s="783"/>
      <c r="I61" s="82"/>
      <c r="J61" s="82"/>
    </row>
    <row r="62" spans="1:11" ht="14.1" customHeight="1">
      <c r="B62" s="85"/>
      <c r="C62" s="784" t="s">
        <v>3736</v>
      </c>
      <c r="D62" s="784"/>
      <c r="E62" s="82"/>
      <c r="F62" s="82"/>
      <c r="G62" s="784" t="s">
        <v>563</v>
      </c>
      <c r="H62" s="784"/>
      <c r="I62" s="86"/>
      <c r="J62" s="82"/>
    </row>
    <row r="63" spans="1:11" ht="14.1" customHeight="1">
      <c r="B63" s="87"/>
      <c r="C63" s="780" t="s">
        <v>4114</v>
      </c>
      <c r="D63" s="780"/>
      <c r="E63" s="88"/>
      <c r="F63" s="88"/>
      <c r="G63" s="780" t="s">
        <v>562</v>
      </c>
      <c r="H63" s="780"/>
      <c r="I63" s="86"/>
      <c r="J63" s="82"/>
    </row>
    <row r="64" spans="1:11" ht="9.9499999999999993" customHeight="1">
      <c r="D64" s="89"/>
    </row>
    <row r="65" spans="2:11">
      <c r="B65" s="33"/>
      <c r="C65" s="33"/>
      <c r="D65" s="89"/>
      <c r="E65" s="33"/>
      <c r="F65" s="33"/>
      <c r="G65" s="36"/>
      <c r="H65" s="36"/>
      <c r="I65" s="33"/>
      <c r="J65" s="33"/>
      <c r="K65" s="33"/>
    </row>
    <row r="66" spans="2:11">
      <c r="D66" s="89"/>
    </row>
  </sheetData>
  <sheetProtection formatCells="0" selectLockedCells="1"/>
  <mergeCells count="69">
    <mergeCell ref="B10:C10"/>
    <mergeCell ref="G10:H10"/>
    <mergeCell ref="C3:I3"/>
    <mergeCell ref="C4:I4"/>
    <mergeCell ref="C5:I5"/>
    <mergeCell ref="F7:J7"/>
    <mergeCell ref="B18:C18"/>
    <mergeCell ref="G18:H18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B25:C25"/>
    <mergeCell ref="G25:H25"/>
    <mergeCell ref="B19:C19"/>
    <mergeCell ref="G19:H19"/>
    <mergeCell ref="B20:C20"/>
    <mergeCell ref="G20:H20"/>
    <mergeCell ref="B21:C21"/>
    <mergeCell ref="G21:H21"/>
    <mergeCell ref="G22:H22"/>
    <mergeCell ref="B23:C23"/>
    <mergeCell ref="G23:H23"/>
    <mergeCell ref="B24:C24"/>
    <mergeCell ref="G24:H24"/>
    <mergeCell ref="G26:H26"/>
    <mergeCell ref="B27:C27"/>
    <mergeCell ref="G27:H27"/>
    <mergeCell ref="B28:C28"/>
    <mergeCell ref="B29:C29"/>
    <mergeCell ref="G29:H29"/>
    <mergeCell ref="G37:H37"/>
    <mergeCell ref="B30:C30"/>
    <mergeCell ref="G30:H30"/>
    <mergeCell ref="B31:C31"/>
    <mergeCell ref="G31:H31"/>
    <mergeCell ref="B32:C32"/>
    <mergeCell ref="G32:H32"/>
    <mergeCell ref="B34:C34"/>
    <mergeCell ref="G34:H34"/>
    <mergeCell ref="B35:C35"/>
    <mergeCell ref="G35:H35"/>
    <mergeCell ref="G36:H36"/>
    <mergeCell ref="G52:H52"/>
    <mergeCell ref="G38:H38"/>
    <mergeCell ref="G39:H39"/>
    <mergeCell ref="G41:H41"/>
    <mergeCell ref="G42:H42"/>
    <mergeCell ref="G43:H43"/>
    <mergeCell ref="G44:H44"/>
    <mergeCell ref="G45:H45"/>
    <mergeCell ref="G46:H46"/>
    <mergeCell ref="G47:H47"/>
    <mergeCell ref="G49:H49"/>
    <mergeCell ref="G50:H50"/>
    <mergeCell ref="C63:D63"/>
    <mergeCell ref="G63:H63"/>
    <mergeCell ref="G54:H54"/>
    <mergeCell ref="C61:D61"/>
    <mergeCell ref="G61:H61"/>
    <mergeCell ref="C62:D62"/>
    <mergeCell ref="G62:H62"/>
  </mergeCells>
  <printOptions horizontalCentered="1"/>
  <pageMargins left="0.39370078740157483" right="0" top="0.43307086614173229" bottom="0.70866141732283472" header="0.39370078740157483" footer="0"/>
  <pageSetup scale="60" orientation="landscape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zoomScale="80" zoomScaleNormal="80" zoomScalePageLayoutView="80" workbookViewId="0">
      <selection sqref="A1:XFD1048576"/>
    </sheetView>
  </sheetViews>
  <sheetFormatPr baseColWidth="10" defaultRowHeight="12.75"/>
  <cols>
    <col min="1" max="1" width="4.85546875" style="33" customWidth="1"/>
    <col min="2" max="2" width="27.5703125" style="51" customWidth="1"/>
    <col min="3" max="3" width="37.85546875" style="33" customWidth="1"/>
    <col min="4" max="5" width="21" style="33" customWidth="1"/>
    <col min="6" max="6" width="11" style="105" customWidth="1"/>
    <col min="7" max="8" width="27.5703125" style="33" customWidth="1"/>
    <col min="9" max="10" width="21" style="33" customWidth="1"/>
    <col min="11" max="11" width="4.85546875" style="26" customWidth="1"/>
    <col min="12" max="12" width="1.7109375" style="94" customWidth="1"/>
    <col min="13" max="16384" width="11.42578125" style="33"/>
  </cols>
  <sheetData>
    <row r="1" spans="1:12" ht="6" customHeight="1">
      <c r="A1" s="90"/>
      <c r="B1" s="91"/>
      <c r="C1" s="90"/>
      <c r="D1" s="90"/>
      <c r="E1" s="90"/>
      <c r="F1" s="92"/>
      <c r="G1" s="90"/>
      <c r="H1" s="90"/>
      <c r="I1" s="90"/>
      <c r="J1" s="90"/>
      <c r="K1" s="90"/>
      <c r="L1" s="51"/>
    </row>
    <row r="2" spans="1:12" ht="14.1" customHeight="1">
      <c r="A2" s="90"/>
      <c r="B2" s="93"/>
      <c r="C2" s="791" t="s">
        <v>442</v>
      </c>
      <c r="D2" s="791"/>
      <c r="E2" s="791"/>
      <c r="F2" s="791"/>
      <c r="G2" s="791"/>
      <c r="H2" s="791"/>
      <c r="I2" s="791"/>
      <c r="J2" s="93"/>
      <c r="K2" s="93"/>
    </row>
    <row r="3" spans="1:12" ht="14.1" customHeight="1">
      <c r="A3" s="90"/>
      <c r="B3" s="93"/>
      <c r="C3" s="791" t="s">
        <v>4118</v>
      </c>
      <c r="D3" s="791"/>
      <c r="E3" s="791"/>
      <c r="F3" s="791"/>
      <c r="G3" s="791"/>
      <c r="H3" s="791"/>
      <c r="I3" s="791"/>
      <c r="J3" s="93"/>
      <c r="K3" s="93"/>
    </row>
    <row r="4" spans="1:12" ht="14.1" customHeight="1">
      <c r="A4" s="90"/>
      <c r="B4" s="95"/>
      <c r="C4" s="791" t="s">
        <v>0</v>
      </c>
      <c r="D4" s="791"/>
      <c r="E4" s="791"/>
      <c r="F4" s="791"/>
      <c r="G4" s="791"/>
      <c r="H4" s="791"/>
      <c r="I4" s="791"/>
      <c r="J4" s="95"/>
      <c r="K4" s="95"/>
    </row>
    <row r="5" spans="1:12" ht="26.25" customHeight="1">
      <c r="A5" s="96"/>
      <c r="B5" s="31"/>
      <c r="C5" s="32"/>
      <c r="D5" s="31" t="s">
        <v>3</v>
      </c>
      <c r="E5" s="792" t="s">
        <v>590</v>
      </c>
      <c r="F5" s="792"/>
      <c r="G5" s="792"/>
      <c r="H5" s="792"/>
      <c r="I5" s="792"/>
      <c r="J5" s="32"/>
      <c r="K5" s="33"/>
    </row>
    <row r="6" spans="1:12" ht="3" customHeight="1">
      <c r="A6" s="97"/>
      <c r="B6" s="97"/>
      <c r="C6" s="97"/>
      <c r="D6" s="97"/>
      <c r="E6" s="97"/>
      <c r="F6" s="98"/>
      <c r="G6" s="97"/>
      <c r="H6" s="97"/>
      <c r="I6" s="97"/>
      <c r="J6" s="97"/>
      <c r="K6" s="33"/>
      <c r="L6" s="51"/>
    </row>
    <row r="7" spans="1:12" ht="3" customHeight="1">
      <c r="A7" s="97"/>
      <c r="B7" s="97"/>
      <c r="C7" s="97"/>
      <c r="D7" s="97"/>
      <c r="E7" s="97"/>
      <c r="F7" s="98"/>
      <c r="G7" s="97"/>
      <c r="H7" s="97"/>
      <c r="I7" s="97"/>
      <c r="J7" s="97"/>
    </row>
    <row r="8" spans="1:12" s="101" customFormat="1" ht="15" customHeight="1">
      <c r="A8" s="793"/>
      <c r="B8" s="795" t="s">
        <v>75</v>
      </c>
      <c r="C8" s="795"/>
      <c r="D8" s="534" t="s">
        <v>4</v>
      </c>
      <c r="E8" s="534"/>
      <c r="F8" s="797"/>
      <c r="G8" s="795" t="s">
        <v>75</v>
      </c>
      <c r="H8" s="795"/>
      <c r="I8" s="534" t="s">
        <v>4</v>
      </c>
      <c r="J8" s="534"/>
      <c r="K8" s="99"/>
      <c r="L8" s="100"/>
    </row>
    <row r="9" spans="1:12" s="101" customFormat="1" ht="15" customHeight="1">
      <c r="A9" s="794"/>
      <c r="B9" s="796"/>
      <c r="C9" s="796"/>
      <c r="D9" s="102">
        <v>2017</v>
      </c>
      <c r="E9" s="102">
        <v>2016</v>
      </c>
      <c r="F9" s="798"/>
      <c r="G9" s="796"/>
      <c r="H9" s="796"/>
      <c r="I9" s="102">
        <v>2017</v>
      </c>
      <c r="J9" s="102">
        <v>2016</v>
      </c>
      <c r="K9" s="103"/>
      <c r="L9" s="100"/>
    </row>
    <row r="10" spans="1:12" ht="3" customHeight="1">
      <c r="A10" s="535"/>
      <c r="B10" s="97"/>
      <c r="C10" s="97"/>
      <c r="D10" s="97"/>
      <c r="E10" s="97"/>
      <c r="F10" s="98"/>
      <c r="G10" s="97"/>
      <c r="H10" s="97"/>
      <c r="I10" s="97"/>
      <c r="J10" s="97"/>
      <c r="K10" s="48"/>
      <c r="L10" s="51"/>
    </row>
    <row r="11" spans="1:12" ht="3" customHeight="1">
      <c r="A11" s="535"/>
      <c r="B11" s="97"/>
      <c r="C11" s="97"/>
      <c r="D11" s="97"/>
      <c r="E11" s="97"/>
      <c r="F11" s="98"/>
      <c r="G11" s="97"/>
      <c r="H11" s="97"/>
      <c r="I11" s="97"/>
      <c r="J11" s="97"/>
      <c r="K11" s="48"/>
    </row>
    <row r="12" spans="1:12">
      <c r="A12" s="123"/>
      <c r="B12" s="787" t="s">
        <v>5</v>
      </c>
      <c r="C12" s="787"/>
      <c r="D12" s="104"/>
      <c r="E12" s="60"/>
      <c r="G12" s="787" t="s">
        <v>6</v>
      </c>
      <c r="H12" s="787"/>
      <c r="I12" s="86"/>
      <c r="J12" s="86"/>
      <c r="K12" s="48"/>
    </row>
    <row r="13" spans="1:12" ht="5.0999999999999996" customHeight="1">
      <c r="A13" s="123"/>
      <c r="B13" s="59"/>
      <c r="C13" s="86"/>
      <c r="D13" s="50"/>
      <c r="E13" s="50"/>
      <c r="G13" s="59"/>
      <c r="H13" s="86"/>
      <c r="I13" s="55"/>
      <c r="J13" s="55"/>
      <c r="K13" s="48"/>
    </row>
    <row r="14" spans="1:12">
      <c r="A14" s="123"/>
      <c r="B14" s="785" t="s">
        <v>7</v>
      </c>
      <c r="C14" s="785"/>
      <c r="D14" s="50"/>
      <c r="E14" s="50"/>
      <c r="G14" s="785" t="s">
        <v>8</v>
      </c>
      <c r="H14" s="785"/>
      <c r="I14" s="50"/>
      <c r="J14" s="50"/>
      <c r="K14" s="48"/>
    </row>
    <row r="15" spans="1:12" ht="5.0999999999999996" customHeight="1">
      <c r="A15" s="123"/>
      <c r="B15" s="71"/>
      <c r="C15" s="63"/>
      <c r="D15" s="50"/>
      <c r="E15" s="50"/>
      <c r="G15" s="71"/>
      <c r="H15" s="63"/>
      <c r="I15" s="50"/>
      <c r="J15" s="50"/>
      <c r="K15" s="48"/>
    </row>
    <row r="16" spans="1:12">
      <c r="A16" s="123"/>
      <c r="B16" s="786" t="s">
        <v>9</v>
      </c>
      <c r="C16" s="786"/>
      <c r="D16" s="62">
        <v>20965858.190000001</v>
      </c>
      <c r="E16" s="62">
        <v>31302156.539999999</v>
      </c>
      <c r="G16" s="786" t="s">
        <v>10</v>
      </c>
      <c r="H16" s="786"/>
      <c r="I16" s="62">
        <v>571152.39</v>
      </c>
      <c r="J16" s="62">
        <v>9208849.2799999993</v>
      </c>
      <c r="K16" s="48"/>
    </row>
    <row r="17" spans="1:11">
      <c r="A17" s="123"/>
      <c r="B17" s="786" t="s">
        <v>11</v>
      </c>
      <c r="C17" s="786"/>
      <c r="D17" s="62">
        <v>73121.77</v>
      </c>
      <c r="E17" s="62">
        <v>6608</v>
      </c>
      <c r="G17" s="786" t="s">
        <v>12</v>
      </c>
      <c r="H17" s="786"/>
      <c r="I17" s="62">
        <v>0</v>
      </c>
      <c r="J17" s="62">
        <v>0</v>
      </c>
      <c r="K17" s="48"/>
    </row>
    <row r="18" spans="1:11">
      <c r="A18" s="123"/>
      <c r="B18" s="786" t="s">
        <v>13</v>
      </c>
      <c r="C18" s="786"/>
      <c r="D18" s="62">
        <v>33001.33</v>
      </c>
      <c r="E18" s="62">
        <v>4001.15</v>
      </c>
      <c r="G18" s="786" t="s">
        <v>14</v>
      </c>
      <c r="H18" s="786"/>
      <c r="I18" s="62">
        <v>0</v>
      </c>
      <c r="J18" s="62">
        <v>0</v>
      </c>
      <c r="K18" s="48"/>
    </row>
    <row r="19" spans="1:11">
      <c r="A19" s="123"/>
      <c r="B19" s="786" t="s">
        <v>15</v>
      </c>
      <c r="C19" s="786"/>
      <c r="D19" s="62">
        <v>0</v>
      </c>
      <c r="E19" s="62">
        <v>0</v>
      </c>
      <c r="G19" s="786" t="s">
        <v>16</v>
      </c>
      <c r="H19" s="786"/>
      <c r="I19" s="62">
        <v>0</v>
      </c>
      <c r="J19" s="62">
        <v>0</v>
      </c>
      <c r="K19" s="48"/>
    </row>
    <row r="20" spans="1:11">
      <c r="A20" s="123"/>
      <c r="B20" s="786" t="s">
        <v>17</v>
      </c>
      <c r="C20" s="786"/>
      <c r="D20" s="62">
        <v>0</v>
      </c>
      <c r="E20" s="62">
        <v>0</v>
      </c>
      <c r="G20" s="786" t="s">
        <v>18</v>
      </c>
      <c r="H20" s="786"/>
      <c r="I20" s="62">
        <v>0</v>
      </c>
      <c r="J20" s="62">
        <v>0</v>
      </c>
      <c r="K20" s="48"/>
    </row>
    <row r="21" spans="1:11" ht="25.5" customHeight="1">
      <c r="A21" s="123"/>
      <c r="B21" s="786" t="s">
        <v>19</v>
      </c>
      <c r="C21" s="786"/>
      <c r="D21" s="62">
        <v>0</v>
      </c>
      <c r="E21" s="62">
        <v>0</v>
      </c>
      <c r="G21" s="788" t="s">
        <v>20</v>
      </c>
      <c r="H21" s="788"/>
      <c r="I21" s="62">
        <v>0</v>
      </c>
      <c r="J21" s="62">
        <v>0</v>
      </c>
      <c r="K21" s="48"/>
    </row>
    <row r="22" spans="1:11">
      <c r="A22" s="123"/>
      <c r="B22" s="786" t="s">
        <v>21</v>
      </c>
      <c r="C22" s="786"/>
      <c r="D22" s="62">
        <v>1827</v>
      </c>
      <c r="E22" s="62">
        <v>1827</v>
      </c>
      <c r="G22" s="786" t="s">
        <v>22</v>
      </c>
      <c r="H22" s="786"/>
      <c r="I22" s="62">
        <v>0</v>
      </c>
      <c r="J22" s="62">
        <v>0</v>
      </c>
      <c r="K22" s="48"/>
    </row>
    <row r="23" spans="1:11">
      <c r="A23" s="123"/>
      <c r="B23" s="106"/>
      <c r="C23" s="107"/>
      <c r="D23" s="108"/>
      <c r="E23" s="108"/>
      <c r="G23" s="786" t="s">
        <v>23</v>
      </c>
      <c r="H23" s="786"/>
      <c r="I23" s="62">
        <v>29192.91</v>
      </c>
      <c r="J23" s="62">
        <v>24972.91</v>
      </c>
      <c r="K23" s="48"/>
    </row>
    <row r="24" spans="1:11">
      <c r="A24" s="150"/>
      <c r="B24" s="785" t="s">
        <v>24</v>
      </c>
      <c r="C24" s="785"/>
      <c r="D24" s="109">
        <f>SUM(D16:D22)</f>
        <v>21073808.289999999</v>
      </c>
      <c r="E24" s="109">
        <f>SUM(E16:E22)</f>
        <v>31314592.689999998</v>
      </c>
      <c r="F24" s="110"/>
      <c r="G24" s="59"/>
      <c r="H24" s="86"/>
      <c r="I24" s="67"/>
      <c r="J24" s="67"/>
      <c r="K24" s="48"/>
    </row>
    <row r="25" spans="1:11">
      <c r="A25" s="150"/>
      <c r="B25" s="59"/>
      <c r="C25" s="111"/>
      <c r="D25" s="67"/>
      <c r="E25" s="67"/>
      <c r="F25" s="110"/>
      <c r="G25" s="785" t="s">
        <v>25</v>
      </c>
      <c r="H25" s="785"/>
      <c r="I25" s="109">
        <f>SUM(I16:I23)</f>
        <v>600345.30000000005</v>
      </c>
      <c r="J25" s="109">
        <f>SUM(J16:J23)</f>
        <v>9233822.1899999995</v>
      </c>
      <c r="K25" s="48"/>
    </row>
    <row r="26" spans="1:11">
      <c r="A26" s="123"/>
      <c r="B26" s="106"/>
      <c r="C26" s="106"/>
      <c r="D26" s="108"/>
      <c r="E26" s="108"/>
      <c r="G26" s="112"/>
      <c r="H26" s="107"/>
      <c r="I26" s="108"/>
      <c r="J26" s="108"/>
      <c r="K26" s="48"/>
    </row>
    <row r="27" spans="1:11">
      <c r="A27" s="123"/>
      <c r="B27" s="785" t="s">
        <v>26</v>
      </c>
      <c r="C27" s="785"/>
      <c r="D27" s="50"/>
      <c r="E27" s="50"/>
      <c r="G27" s="785" t="s">
        <v>27</v>
      </c>
      <c r="H27" s="785"/>
      <c r="I27" s="50"/>
      <c r="J27" s="50"/>
      <c r="K27" s="48"/>
    </row>
    <row r="28" spans="1:11">
      <c r="A28" s="123"/>
      <c r="B28" s="106"/>
      <c r="C28" s="106"/>
      <c r="D28" s="108"/>
      <c r="E28" s="108"/>
      <c r="G28" s="106"/>
      <c r="H28" s="107"/>
      <c r="I28" s="108"/>
      <c r="J28" s="108"/>
      <c r="K28" s="48"/>
    </row>
    <row r="29" spans="1:11">
      <c r="A29" s="123"/>
      <c r="B29" s="786" t="s">
        <v>28</v>
      </c>
      <c r="C29" s="786"/>
      <c r="D29" s="62">
        <v>0</v>
      </c>
      <c r="E29" s="62">
        <v>0</v>
      </c>
      <c r="G29" s="786" t="s">
        <v>29</v>
      </c>
      <c r="H29" s="786"/>
      <c r="I29" s="62">
        <v>0</v>
      </c>
      <c r="J29" s="62">
        <v>0</v>
      </c>
      <c r="K29" s="48"/>
    </row>
    <row r="30" spans="1:11">
      <c r="A30" s="123"/>
      <c r="B30" s="786" t="s">
        <v>30</v>
      </c>
      <c r="C30" s="786"/>
      <c r="D30" s="62">
        <v>0</v>
      </c>
      <c r="E30" s="62">
        <v>0</v>
      </c>
      <c r="G30" s="786" t="s">
        <v>31</v>
      </c>
      <c r="H30" s="786"/>
      <c r="I30" s="62">
        <v>0</v>
      </c>
      <c r="J30" s="62">
        <v>0</v>
      </c>
      <c r="K30" s="48"/>
    </row>
    <row r="31" spans="1:11">
      <c r="A31" s="123"/>
      <c r="B31" s="799" t="s">
        <v>32</v>
      </c>
      <c r="C31" s="799"/>
      <c r="D31" s="742">
        <v>77451815.290000007</v>
      </c>
      <c r="E31" s="62">
        <v>77451815.290000007</v>
      </c>
      <c r="G31" s="786" t="s">
        <v>33</v>
      </c>
      <c r="H31" s="786"/>
      <c r="I31" s="62">
        <v>0</v>
      </c>
      <c r="J31" s="62">
        <v>0</v>
      </c>
      <c r="K31" s="48"/>
    </row>
    <row r="32" spans="1:11">
      <c r="A32" s="123"/>
      <c r="B32" s="799" t="s">
        <v>34</v>
      </c>
      <c r="C32" s="799"/>
      <c r="D32" s="742">
        <v>29111928.850000001</v>
      </c>
      <c r="E32" s="62">
        <v>28612721.880000003</v>
      </c>
      <c r="G32" s="786" t="s">
        <v>35</v>
      </c>
      <c r="H32" s="786"/>
      <c r="I32" s="62">
        <v>0</v>
      </c>
      <c r="J32" s="62">
        <v>0</v>
      </c>
      <c r="K32" s="48"/>
    </row>
    <row r="33" spans="1:11" ht="26.25" customHeight="1">
      <c r="A33" s="123"/>
      <c r="B33" s="786" t="s">
        <v>36</v>
      </c>
      <c r="C33" s="786"/>
      <c r="D33" s="62">
        <v>2851.04</v>
      </c>
      <c r="E33" s="62">
        <v>2851.04</v>
      </c>
      <c r="G33" s="788" t="s">
        <v>37</v>
      </c>
      <c r="H33" s="788"/>
      <c r="I33" s="62">
        <v>0</v>
      </c>
      <c r="J33" s="62">
        <v>0</v>
      </c>
      <c r="K33" s="48"/>
    </row>
    <row r="34" spans="1:11">
      <c r="A34" s="123"/>
      <c r="B34" s="786" t="s">
        <v>38</v>
      </c>
      <c r="C34" s="786"/>
      <c r="D34" s="62">
        <v>-10645952.26</v>
      </c>
      <c r="E34" s="62">
        <v>-10645952.26</v>
      </c>
      <c r="G34" s="786" t="s">
        <v>39</v>
      </c>
      <c r="H34" s="786"/>
      <c r="I34" s="62">
        <v>0</v>
      </c>
      <c r="J34" s="62">
        <v>0</v>
      </c>
      <c r="K34" s="48"/>
    </row>
    <row r="35" spans="1:11">
      <c r="A35" s="123"/>
      <c r="B35" s="786" t="s">
        <v>40</v>
      </c>
      <c r="C35" s="786"/>
      <c r="D35" s="62">
        <v>0</v>
      </c>
      <c r="E35" s="62">
        <v>0</v>
      </c>
      <c r="G35" s="106"/>
      <c r="H35" s="107"/>
      <c r="I35" s="108"/>
      <c r="J35" s="108"/>
      <c r="K35" s="48"/>
    </row>
    <row r="36" spans="1:11">
      <c r="A36" s="123"/>
      <c r="B36" s="786" t="s">
        <v>41</v>
      </c>
      <c r="C36" s="786"/>
      <c r="D36" s="62">
        <v>0</v>
      </c>
      <c r="E36" s="62">
        <v>0</v>
      </c>
      <c r="G36" s="785" t="s">
        <v>42</v>
      </c>
      <c r="H36" s="785"/>
      <c r="I36" s="109">
        <f>SUM(I29:I34)</f>
        <v>0</v>
      </c>
      <c r="J36" s="109">
        <f>SUM(J29:J34)</f>
        <v>0</v>
      </c>
      <c r="K36" s="48"/>
    </row>
    <row r="37" spans="1:11">
      <c r="A37" s="123"/>
      <c r="B37" s="786" t="s">
        <v>43</v>
      </c>
      <c r="C37" s="786"/>
      <c r="D37" s="62">
        <v>0</v>
      </c>
      <c r="E37" s="62">
        <v>0</v>
      </c>
      <c r="G37" s="59"/>
      <c r="H37" s="111"/>
      <c r="I37" s="67"/>
      <c r="J37" s="67"/>
      <c r="K37" s="48"/>
    </row>
    <row r="38" spans="1:11">
      <c r="A38" s="123"/>
      <c r="B38" s="106"/>
      <c r="C38" s="107"/>
      <c r="D38" s="108"/>
      <c r="E38" s="108"/>
      <c r="G38" s="785" t="s">
        <v>184</v>
      </c>
      <c r="H38" s="785"/>
      <c r="I38" s="109">
        <f>I25+I36</f>
        <v>600345.30000000005</v>
      </c>
      <c r="J38" s="109">
        <f>J25+J36</f>
        <v>9233822.1899999995</v>
      </c>
      <c r="K38" s="48"/>
    </row>
    <row r="39" spans="1:11">
      <c r="A39" s="150"/>
      <c r="B39" s="785" t="s">
        <v>45</v>
      </c>
      <c r="C39" s="785"/>
      <c r="D39" s="109">
        <f>SUM(D29:D37)</f>
        <v>95920642.920000017</v>
      </c>
      <c r="E39" s="109">
        <f>SUM(E29:E37)</f>
        <v>95421435.950000018</v>
      </c>
      <c r="F39" s="110"/>
      <c r="G39" s="59"/>
      <c r="H39" s="113"/>
      <c r="I39" s="67"/>
      <c r="J39" s="67"/>
      <c r="K39" s="48"/>
    </row>
    <row r="40" spans="1:11">
      <c r="A40" s="123"/>
      <c r="B40" s="106"/>
      <c r="C40" s="59"/>
      <c r="D40" s="108"/>
      <c r="E40" s="108"/>
      <c r="G40" s="787" t="s">
        <v>46</v>
      </c>
      <c r="H40" s="787"/>
      <c r="I40" s="108"/>
      <c r="J40" s="108"/>
      <c r="K40" s="48"/>
    </row>
    <row r="41" spans="1:11">
      <c r="A41" s="123"/>
      <c r="B41" s="785" t="s">
        <v>185</v>
      </c>
      <c r="C41" s="785"/>
      <c r="D41" s="109">
        <f>D24+D39</f>
        <v>116994451.21000001</v>
      </c>
      <c r="E41" s="109">
        <f>E24+E39</f>
        <v>126736028.64000002</v>
      </c>
      <c r="G41" s="59"/>
      <c r="H41" s="113"/>
      <c r="I41" s="108"/>
      <c r="J41" s="108"/>
      <c r="K41" s="48"/>
    </row>
    <row r="42" spans="1:11">
      <c r="A42" s="123"/>
      <c r="B42" s="106"/>
      <c r="C42" s="106"/>
      <c r="D42" s="108"/>
      <c r="E42" s="108"/>
      <c r="G42" s="785" t="s">
        <v>48</v>
      </c>
      <c r="H42" s="785"/>
      <c r="I42" s="109">
        <f>SUM(I44:I46)</f>
        <v>92265019.920000002</v>
      </c>
      <c r="J42" s="109">
        <f>SUM(J44:J46)</f>
        <v>92222648.560000002</v>
      </c>
      <c r="K42" s="48"/>
    </row>
    <row r="43" spans="1:11">
      <c r="A43" s="123"/>
      <c r="B43" s="106"/>
      <c r="C43" s="106"/>
      <c r="D43" s="108"/>
      <c r="E43" s="108"/>
      <c r="G43" s="106"/>
      <c r="H43" s="60"/>
      <c r="I43" s="108"/>
      <c r="J43" s="108"/>
      <c r="K43" s="48"/>
    </row>
    <row r="44" spans="1:11">
      <c r="A44" s="123"/>
      <c r="B44" s="106"/>
      <c r="C44" s="106"/>
      <c r="D44" s="108"/>
      <c r="E44" s="108"/>
      <c r="G44" s="786" t="s">
        <v>49</v>
      </c>
      <c r="H44" s="786"/>
      <c r="I44" s="62">
        <v>92265019.920000002</v>
      </c>
      <c r="J44" s="62">
        <v>92222648.560000002</v>
      </c>
      <c r="K44" s="48"/>
    </row>
    <row r="45" spans="1:11">
      <c r="A45" s="123"/>
      <c r="B45" s="106"/>
      <c r="C45" s="800"/>
      <c r="D45" s="800"/>
      <c r="E45" s="108"/>
      <c r="G45" s="786" t="s">
        <v>50</v>
      </c>
      <c r="H45" s="786"/>
      <c r="I45" s="62">
        <v>0</v>
      </c>
      <c r="J45" s="62">
        <v>0</v>
      </c>
      <c r="K45" s="48"/>
    </row>
    <row r="46" spans="1:11">
      <c r="A46" s="123"/>
      <c r="B46" s="106"/>
      <c r="C46" s="800"/>
      <c r="D46" s="800"/>
      <c r="E46" s="108"/>
      <c r="G46" s="786" t="s">
        <v>51</v>
      </c>
      <c r="H46" s="786"/>
      <c r="I46" s="62">
        <v>0</v>
      </c>
      <c r="J46" s="62">
        <v>0</v>
      </c>
      <c r="K46" s="48"/>
    </row>
    <row r="47" spans="1:11">
      <c r="A47" s="123"/>
      <c r="B47" s="106"/>
      <c r="C47" s="800"/>
      <c r="D47" s="800"/>
      <c r="E47" s="108"/>
      <c r="G47" s="106"/>
      <c r="H47" s="60"/>
      <c r="I47" s="108"/>
      <c r="J47" s="108"/>
      <c r="K47" s="48"/>
    </row>
    <row r="48" spans="1:11">
      <c r="A48" s="123"/>
      <c r="B48" s="106"/>
      <c r="C48" s="800"/>
      <c r="D48" s="800"/>
      <c r="E48" s="108"/>
      <c r="G48" s="785" t="s">
        <v>52</v>
      </c>
      <c r="H48" s="785"/>
      <c r="I48" s="109">
        <f>SUM(I50:I54)</f>
        <v>24129085.989999998</v>
      </c>
      <c r="J48" s="109">
        <f>SUM(J50:J54)</f>
        <v>25279557.890000001</v>
      </c>
      <c r="K48" s="48"/>
    </row>
    <row r="49" spans="1:11">
      <c r="A49" s="123"/>
      <c r="B49" s="106"/>
      <c r="C49" s="800"/>
      <c r="D49" s="800"/>
      <c r="E49" s="108"/>
      <c r="G49" s="59"/>
      <c r="H49" s="60"/>
      <c r="I49" s="114"/>
      <c r="J49" s="114"/>
      <c r="K49" s="48"/>
    </row>
    <row r="50" spans="1:11">
      <c r="A50" s="123"/>
      <c r="B50" s="106"/>
      <c r="C50" s="800"/>
      <c r="D50" s="800"/>
      <c r="E50" s="108"/>
      <c r="G50" s="786" t="s">
        <v>53</v>
      </c>
      <c r="H50" s="786"/>
      <c r="I50" s="62">
        <v>7339988.4100000001</v>
      </c>
      <c r="J50" s="62">
        <v>-2396469.65</v>
      </c>
      <c r="K50" s="48"/>
    </row>
    <row r="51" spans="1:11">
      <c r="A51" s="123"/>
      <c r="B51" s="106"/>
      <c r="C51" s="800"/>
      <c r="D51" s="800"/>
      <c r="E51" s="108"/>
      <c r="G51" s="786" t="s">
        <v>54</v>
      </c>
      <c r="H51" s="786"/>
      <c r="I51" s="62">
        <v>16789097.579999998</v>
      </c>
      <c r="J51" s="62">
        <v>27676027.539999999</v>
      </c>
      <c r="K51" s="48"/>
    </row>
    <row r="52" spans="1:11">
      <c r="A52" s="123"/>
      <c r="B52" s="106"/>
      <c r="C52" s="800"/>
      <c r="D52" s="800"/>
      <c r="E52" s="108"/>
      <c r="G52" s="786" t="s">
        <v>55</v>
      </c>
      <c r="H52" s="786"/>
      <c r="I52" s="62">
        <v>0</v>
      </c>
      <c r="J52" s="62">
        <v>0</v>
      </c>
      <c r="K52" s="48"/>
    </row>
    <row r="53" spans="1:11">
      <c r="A53" s="123"/>
      <c r="B53" s="106"/>
      <c r="C53" s="106"/>
      <c r="D53" s="108"/>
      <c r="E53" s="108"/>
      <c r="G53" s="786" t="s">
        <v>56</v>
      </c>
      <c r="H53" s="786"/>
      <c r="I53" s="62">
        <v>0</v>
      </c>
      <c r="J53" s="62">
        <v>0</v>
      </c>
      <c r="K53" s="48"/>
    </row>
    <row r="54" spans="1:11">
      <c r="A54" s="123"/>
      <c r="B54" s="106"/>
      <c r="C54" s="106"/>
      <c r="D54" s="108"/>
      <c r="E54" s="108"/>
      <c r="G54" s="786" t="s">
        <v>57</v>
      </c>
      <c r="H54" s="786"/>
      <c r="I54" s="62">
        <v>0</v>
      </c>
      <c r="J54" s="62">
        <v>0</v>
      </c>
      <c r="K54" s="48"/>
    </row>
    <row r="55" spans="1:11">
      <c r="A55" s="123"/>
      <c r="B55" s="106"/>
      <c r="C55" s="106"/>
      <c r="D55" s="108"/>
      <c r="E55" s="108"/>
      <c r="G55" s="106"/>
      <c r="H55" s="60"/>
      <c r="I55" s="108"/>
      <c r="J55" s="108"/>
      <c r="K55" s="48"/>
    </row>
    <row r="56" spans="1:11" ht="25.5" customHeight="1">
      <c r="A56" s="123"/>
      <c r="B56" s="106"/>
      <c r="C56" s="106"/>
      <c r="D56" s="108"/>
      <c r="E56" s="108"/>
      <c r="G56" s="785" t="s">
        <v>58</v>
      </c>
      <c r="H56" s="785"/>
      <c r="I56" s="109">
        <f>SUM(I58:I59)</f>
        <v>0</v>
      </c>
      <c r="J56" s="109">
        <f>SUM(J58:J59)</f>
        <v>0</v>
      </c>
      <c r="K56" s="48"/>
    </row>
    <row r="57" spans="1:11">
      <c r="A57" s="123"/>
      <c r="B57" s="106"/>
      <c r="C57" s="106"/>
      <c r="D57" s="108"/>
      <c r="E57" s="108"/>
      <c r="G57" s="106"/>
      <c r="H57" s="60"/>
      <c r="I57" s="108"/>
      <c r="J57" s="108"/>
      <c r="K57" s="48"/>
    </row>
    <row r="58" spans="1:11">
      <c r="A58" s="123"/>
      <c r="B58" s="106"/>
      <c r="C58" s="106"/>
      <c r="D58" s="108"/>
      <c r="E58" s="108"/>
      <c r="G58" s="786" t="s">
        <v>59</v>
      </c>
      <c r="H58" s="786"/>
      <c r="I58" s="62">
        <v>0</v>
      </c>
      <c r="J58" s="62">
        <v>0</v>
      </c>
      <c r="K58" s="48"/>
    </row>
    <row r="59" spans="1:11">
      <c r="A59" s="123"/>
      <c r="B59" s="106"/>
      <c r="C59" s="106"/>
      <c r="D59" s="108"/>
      <c r="E59" s="108"/>
      <c r="G59" s="786" t="s">
        <v>60</v>
      </c>
      <c r="H59" s="786"/>
      <c r="I59" s="62">
        <v>0</v>
      </c>
      <c r="J59" s="62">
        <v>0</v>
      </c>
      <c r="K59" s="48"/>
    </row>
    <row r="60" spans="1:11" ht="9.9499999999999993" customHeight="1">
      <c r="A60" s="123"/>
      <c r="B60" s="106"/>
      <c r="C60" s="106"/>
      <c r="D60" s="108"/>
      <c r="E60" s="108"/>
      <c r="G60" s="106"/>
      <c r="H60" s="115"/>
      <c r="I60" s="108"/>
      <c r="J60" s="108"/>
      <c r="K60" s="48"/>
    </row>
    <row r="61" spans="1:11">
      <c r="A61" s="123"/>
      <c r="B61" s="106"/>
      <c r="C61" s="106"/>
      <c r="D61" s="108"/>
      <c r="E61" s="108"/>
      <c r="G61" s="785" t="s">
        <v>61</v>
      </c>
      <c r="H61" s="785"/>
      <c r="I61" s="109">
        <f>I42+I48+I56</f>
        <v>116394105.91</v>
      </c>
      <c r="J61" s="109">
        <f>J42+J48+J56</f>
        <v>117502206.45</v>
      </c>
      <c r="K61" s="48"/>
    </row>
    <row r="62" spans="1:11" ht="9.9499999999999993" customHeight="1">
      <c r="A62" s="123"/>
      <c r="B62" s="106"/>
      <c r="C62" s="106"/>
      <c r="D62" s="108"/>
      <c r="E62" s="108"/>
      <c r="G62" s="106"/>
      <c r="H62" s="60"/>
      <c r="I62" s="108"/>
      <c r="J62" s="108"/>
      <c r="K62" s="48"/>
    </row>
    <row r="63" spans="1:11">
      <c r="A63" s="123"/>
      <c r="B63" s="106"/>
      <c r="C63" s="106"/>
      <c r="D63" s="108"/>
      <c r="E63" s="108"/>
      <c r="G63" s="785" t="s">
        <v>186</v>
      </c>
      <c r="H63" s="785"/>
      <c r="I63" s="109">
        <f>I38+I61</f>
        <v>116994451.20999999</v>
      </c>
      <c r="J63" s="109">
        <f>J38+J61</f>
        <v>126736028.64</v>
      </c>
      <c r="K63" s="48"/>
    </row>
    <row r="64" spans="1:11" ht="6" customHeight="1">
      <c r="A64" s="268"/>
      <c r="B64" s="116"/>
      <c r="C64" s="116"/>
      <c r="D64" s="116"/>
      <c r="E64" s="116"/>
      <c r="F64" s="117"/>
      <c r="G64" s="116"/>
      <c r="H64" s="116"/>
      <c r="I64" s="116"/>
      <c r="J64" s="116"/>
      <c r="K64" s="75"/>
    </row>
    <row r="65" spans="2:10" ht="6" customHeight="1">
      <c r="B65" s="60"/>
      <c r="C65" s="81"/>
      <c r="D65" s="82"/>
      <c r="E65" s="82"/>
      <c r="G65" s="83"/>
      <c r="H65" s="81"/>
      <c r="I65" s="82"/>
      <c r="J65" s="82"/>
    </row>
    <row r="66" spans="2:10" ht="6" customHeight="1">
      <c r="B66" s="60"/>
      <c r="C66" s="81"/>
      <c r="D66" s="82"/>
      <c r="E66" s="82"/>
      <c r="G66" s="83"/>
      <c r="H66" s="81"/>
      <c r="I66" s="82"/>
      <c r="J66" s="82"/>
    </row>
    <row r="67" spans="2:10" ht="6" customHeight="1">
      <c r="B67" s="60"/>
      <c r="C67" s="81"/>
      <c r="D67" s="82"/>
      <c r="E67" s="82"/>
      <c r="G67" s="83"/>
      <c r="H67" s="81"/>
      <c r="I67" s="82"/>
      <c r="J67" s="82"/>
    </row>
    <row r="68" spans="2:10" ht="15" customHeight="1">
      <c r="B68" s="803" t="s">
        <v>76</v>
      </c>
      <c r="C68" s="803"/>
      <c r="D68" s="803"/>
      <c r="E68" s="803"/>
      <c r="F68" s="803"/>
      <c r="G68" s="803"/>
      <c r="H68" s="803"/>
      <c r="I68" s="803"/>
      <c r="J68" s="803"/>
    </row>
    <row r="69" spans="2:10" ht="9.75" customHeight="1">
      <c r="B69" s="60"/>
      <c r="C69" s="81"/>
      <c r="D69" s="82"/>
      <c r="E69" s="82"/>
      <c r="G69" s="83"/>
      <c r="H69" s="81"/>
      <c r="I69" s="82"/>
      <c r="J69" s="82"/>
    </row>
    <row r="70" spans="2:10" ht="50.1" customHeight="1">
      <c r="B70" s="60"/>
      <c r="C70" s="782"/>
      <c r="D70" s="782"/>
      <c r="E70" s="82"/>
      <c r="G70" s="783"/>
      <c r="H70" s="783"/>
      <c r="I70" s="82"/>
      <c r="J70" s="82"/>
    </row>
    <row r="71" spans="2:10" ht="14.1" customHeight="1">
      <c r="B71" s="85"/>
      <c r="C71" s="784" t="s">
        <v>3736</v>
      </c>
      <c r="D71" s="784"/>
      <c r="E71" s="82"/>
      <c r="F71" s="82"/>
      <c r="G71" s="801" t="s">
        <v>561</v>
      </c>
      <c r="H71" s="801"/>
      <c r="I71" s="86"/>
      <c r="J71" s="82"/>
    </row>
    <row r="72" spans="2:10" ht="14.1" customHeight="1">
      <c r="B72" s="87"/>
      <c r="C72" s="780" t="s">
        <v>4114</v>
      </c>
      <c r="D72" s="780"/>
      <c r="E72" s="88"/>
      <c r="F72" s="88"/>
      <c r="G72" s="802" t="s">
        <v>562</v>
      </c>
      <c r="H72" s="802"/>
      <c r="I72" s="86"/>
      <c r="J72" s="82"/>
    </row>
  </sheetData>
  <sheetProtection formatCells="0" selectLockedCells="1"/>
  <mergeCells count="74">
    <mergeCell ref="G23:H23"/>
    <mergeCell ref="C2:I2"/>
    <mergeCell ref="C3:I3"/>
    <mergeCell ref="C4:I4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24:C24"/>
    <mergeCell ref="G40:H40"/>
    <mergeCell ref="B41:C41"/>
    <mergeCell ref="G42:H42"/>
    <mergeCell ref="B33:C33"/>
    <mergeCell ref="G25:H25"/>
    <mergeCell ref="B27:C27"/>
    <mergeCell ref="B32:C32"/>
    <mergeCell ref="G32:H32"/>
    <mergeCell ref="B30:C30"/>
    <mergeCell ref="G30:H30"/>
    <mergeCell ref="B29:C29"/>
    <mergeCell ref="G29:H29"/>
    <mergeCell ref="B34:C34"/>
    <mergeCell ref="G34:H34"/>
    <mergeCell ref="G27:H27"/>
    <mergeCell ref="G58:H58"/>
    <mergeCell ref="G59:H59"/>
    <mergeCell ref="G45:H45"/>
    <mergeCell ref="G46:H46"/>
    <mergeCell ref="C72:D72"/>
    <mergeCell ref="G71:H71"/>
    <mergeCell ref="G72:H72"/>
    <mergeCell ref="G52:H52"/>
    <mergeCell ref="G53:H53"/>
    <mergeCell ref="C71:D71"/>
    <mergeCell ref="G70:H70"/>
    <mergeCell ref="C70:D70"/>
    <mergeCell ref="B68:J68"/>
    <mergeCell ref="G61:H61"/>
    <mergeCell ref="G63:H63"/>
    <mergeCell ref="B31:C31"/>
    <mergeCell ref="G31:H31"/>
    <mergeCell ref="G54:H54"/>
    <mergeCell ref="G56:H56"/>
    <mergeCell ref="B35:C35"/>
    <mergeCell ref="B36:C36"/>
    <mergeCell ref="G36:H36"/>
    <mergeCell ref="G44:H44"/>
    <mergeCell ref="B37:C37"/>
    <mergeCell ref="G38:H38"/>
    <mergeCell ref="B39:C39"/>
    <mergeCell ref="G48:H48"/>
    <mergeCell ref="G50:H50"/>
    <mergeCell ref="G51:H51"/>
    <mergeCell ref="G33:H33"/>
    <mergeCell ref="C45:D52"/>
    <mergeCell ref="B12:C12"/>
    <mergeCell ref="B14:C14"/>
    <mergeCell ref="G14:H14"/>
    <mergeCell ref="B16:C16"/>
    <mergeCell ref="G16:H16"/>
    <mergeCell ref="G12:H12"/>
    <mergeCell ref="E5:I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.39370078740157483" right="0" top="0.31496062992125984" bottom="0.59055118110236227" header="0" footer="0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showGridLines="0" view="pageBreakPreview" zoomScale="80" zoomScaleNormal="80" zoomScaleSheetLayoutView="80" zoomScalePageLayoutView="80" workbookViewId="0">
      <selection sqref="A1:XFD1048576"/>
    </sheetView>
  </sheetViews>
  <sheetFormatPr baseColWidth="10" defaultRowHeight="12.75"/>
  <cols>
    <col min="1" max="1" width="6" style="26" customWidth="1"/>
    <col min="2" max="2" width="4.5703125" style="26" customWidth="1"/>
    <col min="3" max="3" width="24.7109375" style="26" customWidth="1"/>
    <col min="4" max="4" width="40" style="26" customWidth="1"/>
    <col min="5" max="6" width="18.7109375" style="26" customWidth="1"/>
    <col min="7" max="7" width="10.7109375" style="26" customWidth="1"/>
    <col min="8" max="8" width="24.7109375" style="26" customWidth="1"/>
    <col min="9" max="9" width="29.7109375" style="121" customWidth="1"/>
    <col min="10" max="11" width="18.7109375" style="26" customWidth="1"/>
    <col min="12" max="12" width="4.5703125" style="26" customWidth="1"/>
    <col min="13" max="16384" width="11.42578125" style="26"/>
  </cols>
  <sheetData>
    <row r="1" spans="1:12" ht="14.1" customHeight="1">
      <c r="B1" s="118"/>
      <c r="C1" s="24"/>
      <c r="D1" s="791"/>
      <c r="E1" s="791"/>
      <c r="F1" s="791"/>
      <c r="G1" s="791"/>
      <c r="H1" s="791"/>
      <c r="I1" s="791"/>
      <c r="J1" s="791"/>
      <c r="K1" s="119"/>
      <c r="L1" s="119"/>
    </row>
    <row r="2" spans="1:12" ht="14.1" customHeight="1">
      <c r="B2" s="25"/>
      <c r="C2" s="24"/>
      <c r="D2" s="791" t="s">
        <v>443</v>
      </c>
      <c r="E2" s="791"/>
      <c r="F2" s="791"/>
      <c r="G2" s="791"/>
      <c r="H2" s="791"/>
      <c r="I2" s="791"/>
      <c r="J2" s="791"/>
      <c r="K2" s="25"/>
      <c r="L2" s="25"/>
    </row>
    <row r="3" spans="1:12" ht="14.1" customHeight="1">
      <c r="B3" s="791" t="s">
        <v>4119</v>
      </c>
      <c r="C3" s="791"/>
      <c r="D3" s="791"/>
      <c r="E3" s="791"/>
      <c r="F3" s="791"/>
      <c r="G3" s="791"/>
      <c r="H3" s="791"/>
      <c r="I3" s="791"/>
      <c r="J3" s="791"/>
      <c r="K3" s="791"/>
      <c r="L3" s="791"/>
    </row>
    <row r="4" spans="1:12" ht="14.1" customHeight="1">
      <c r="B4" s="791" t="s">
        <v>0</v>
      </c>
      <c r="C4" s="791"/>
      <c r="D4" s="791"/>
      <c r="E4" s="791"/>
      <c r="F4" s="791"/>
      <c r="G4" s="791"/>
      <c r="H4" s="791"/>
      <c r="I4" s="791"/>
      <c r="J4" s="791"/>
      <c r="K4" s="791"/>
      <c r="L4" s="791"/>
    </row>
    <row r="5" spans="1:12" ht="20.100000000000001" customHeight="1">
      <c r="B5" s="30"/>
      <c r="C5" s="31"/>
      <c r="D5" s="32"/>
      <c r="E5" s="31" t="s">
        <v>3</v>
      </c>
      <c r="F5" s="792" t="s">
        <v>590</v>
      </c>
      <c r="G5" s="792"/>
      <c r="H5" s="792"/>
      <c r="I5" s="792"/>
      <c r="J5" s="792"/>
      <c r="K5" s="32"/>
    </row>
    <row r="6" spans="1:12" ht="3" customHeight="1">
      <c r="B6" s="120"/>
      <c r="C6" s="120"/>
      <c r="D6" s="120"/>
      <c r="E6" s="120"/>
      <c r="F6" s="120"/>
      <c r="G6" s="120"/>
    </row>
    <row r="7" spans="1:12" s="33" customFormat="1" ht="3" customHeight="1">
      <c r="A7" s="689"/>
      <c r="B7" s="30"/>
      <c r="C7" s="34"/>
      <c r="D7" s="34"/>
      <c r="E7" s="34"/>
      <c r="F7" s="34"/>
      <c r="G7" s="35"/>
      <c r="I7" s="122"/>
    </row>
    <row r="8" spans="1:12" s="33" customFormat="1" ht="3" customHeight="1">
      <c r="A8" s="689"/>
      <c r="B8" s="37"/>
      <c r="C8" s="37"/>
      <c r="D8" s="37"/>
      <c r="E8" s="38"/>
      <c r="F8" s="38"/>
      <c r="G8" s="39"/>
      <c r="I8" s="122"/>
    </row>
    <row r="9" spans="1:12" s="33" customFormat="1" ht="20.100000000000001" customHeight="1">
      <c r="A9" s="689"/>
      <c r="B9" s="40"/>
      <c r="C9" s="790" t="s">
        <v>74</v>
      </c>
      <c r="D9" s="790"/>
      <c r="E9" s="41" t="s">
        <v>65</v>
      </c>
      <c r="F9" s="41" t="s">
        <v>66</v>
      </c>
      <c r="G9" s="42"/>
      <c r="H9" s="790" t="s">
        <v>74</v>
      </c>
      <c r="I9" s="790"/>
      <c r="J9" s="41" t="s">
        <v>65</v>
      </c>
      <c r="K9" s="41" t="s">
        <v>66</v>
      </c>
      <c r="L9" s="43"/>
    </row>
    <row r="10" spans="1:12" ht="3" customHeight="1">
      <c r="B10" s="45"/>
      <c r="C10" s="46"/>
      <c r="D10" s="46"/>
      <c r="E10" s="47"/>
      <c r="F10" s="47"/>
      <c r="G10" s="36"/>
      <c r="H10" s="33"/>
      <c r="I10" s="122"/>
      <c r="J10" s="33"/>
      <c r="K10" s="33"/>
      <c r="L10" s="48"/>
    </row>
    <row r="11" spans="1:12" s="33" customFormat="1" ht="3" customHeight="1">
      <c r="A11" s="689"/>
      <c r="B11" s="123"/>
      <c r="C11" s="124"/>
      <c r="D11" s="124"/>
      <c r="E11" s="125"/>
      <c r="F11" s="125"/>
      <c r="G11" s="51"/>
      <c r="I11" s="122"/>
      <c r="L11" s="48"/>
    </row>
    <row r="12" spans="1:12">
      <c r="B12" s="57"/>
      <c r="C12" s="787" t="s">
        <v>5</v>
      </c>
      <c r="D12" s="787"/>
      <c r="E12" s="126">
        <f>E14+E24</f>
        <v>0</v>
      </c>
      <c r="F12" s="126">
        <f>F14+F24</f>
        <v>-9741577.4299999997</v>
      </c>
      <c r="G12" s="51"/>
      <c r="H12" s="787" t="s">
        <v>6</v>
      </c>
      <c r="I12" s="787"/>
      <c r="J12" s="126">
        <f>J14+J25</f>
        <v>4220</v>
      </c>
      <c r="K12" s="126">
        <f>K14+K25</f>
        <v>8637696.8899999987</v>
      </c>
      <c r="L12" s="48"/>
    </row>
    <row r="13" spans="1:12">
      <c r="B13" s="54"/>
      <c r="C13" s="59"/>
      <c r="D13" s="86"/>
      <c r="E13" s="127"/>
      <c r="F13" s="127"/>
      <c r="G13" s="51"/>
      <c r="H13" s="59"/>
      <c r="I13" s="59"/>
      <c r="J13" s="127"/>
      <c r="K13" s="127"/>
      <c r="L13" s="48"/>
    </row>
    <row r="14" spans="1:12">
      <c r="B14" s="54"/>
      <c r="C14" s="787" t="s">
        <v>7</v>
      </c>
      <c r="D14" s="787"/>
      <c r="E14" s="126">
        <f>SUM(E16:E22)</f>
        <v>0</v>
      </c>
      <c r="F14" s="126">
        <f>SUM(F16:F22)</f>
        <v>-10240784.399999999</v>
      </c>
      <c r="G14" s="51"/>
      <c r="H14" s="787" t="s">
        <v>8</v>
      </c>
      <c r="I14" s="787"/>
      <c r="J14" s="126">
        <f>SUM(J16:J23)</f>
        <v>4220</v>
      </c>
      <c r="K14" s="126">
        <f>SUM(K16:K23)</f>
        <v>8637696.8899999987</v>
      </c>
      <c r="L14" s="48"/>
    </row>
    <row r="15" spans="1:12">
      <c r="B15" s="54"/>
      <c r="C15" s="59"/>
      <c r="D15" s="86"/>
      <c r="E15" s="127"/>
      <c r="F15" s="127"/>
      <c r="G15" s="51"/>
      <c r="H15" s="59"/>
      <c r="I15" s="59"/>
      <c r="J15" s="127"/>
      <c r="K15" s="127"/>
      <c r="L15" s="48"/>
    </row>
    <row r="16" spans="1:12">
      <c r="B16" s="57"/>
      <c r="C16" s="786" t="s">
        <v>9</v>
      </c>
      <c r="D16" s="786"/>
      <c r="E16" s="128">
        <v>0</v>
      </c>
      <c r="F16" s="128">
        <f>IF(E16&gt;0,0,ESF!D16-ESF!E16)</f>
        <v>-10336298.349999998</v>
      </c>
      <c r="G16" s="51"/>
      <c r="H16" s="786" t="s">
        <v>10</v>
      </c>
      <c r="I16" s="786"/>
      <c r="J16" s="128">
        <f>IF(ESF!I16&gt;ESF!J16,ESF!I16-ESF!J16,0)</f>
        <v>0</v>
      </c>
      <c r="K16" s="128">
        <f>IF(J16&gt;0,0,ESF!J16-ESF!I16)</f>
        <v>8637696.8899999987</v>
      </c>
      <c r="L16" s="48"/>
    </row>
    <row r="17" spans="2:12">
      <c r="B17" s="57"/>
      <c r="C17" s="786" t="s">
        <v>11</v>
      </c>
      <c r="D17" s="786"/>
      <c r="E17" s="128">
        <f>IF(ESF!D17&lt;ESF!E17,ESF!E17-ESF!D17,0)</f>
        <v>0</v>
      </c>
      <c r="F17" s="128">
        <f>IF(E17&gt;0,0,ESF!D17-ESF!E17)</f>
        <v>66513.77</v>
      </c>
      <c r="G17" s="51"/>
      <c r="H17" s="786" t="s">
        <v>12</v>
      </c>
      <c r="I17" s="786"/>
      <c r="J17" s="128">
        <f>IF(ESF!I17&gt;ESF!J17,ESF!I17-ESF!J17,0)</f>
        <v>0</v>
      </c>
      <c r="K17" s="128">
        <f>IF(J17&gt;0,0,ESF!J17-ESF!I17)</f>
        <v>0</v>
      </c>
      <c r="L17" s="48"/>
    </row>
    <row r="18" spans="2:12">
      <c r="B18" s="57"/>
      <c r="C18" s="786" t="s">
        <v>13</v>
      </c>
      <c r="D18" s="786"/>
      <c r="E18" s="128">
        <f>IF(ESF!D18&lt;ESF!E18,ESF!E18-ESF!D18,0)</f>
        <v>0</v>
      </c>
      <c r="F18" s="128">
        <f>IF(E18&gt;0,0,ESF!D18-ESF!E18)</f>
        <v>29000.18</v>
      </c>
      <c r="G18" s="51"/>
      <c r="H18" s="786" t="s">
        <v>14</v>
      </c>
      <c r="I18" s="786"/>
      <c r="J18" s="128">
        <f>IF(ESF!I18&gt;ESF!J18,ESF!I18-ESF!J18,0)</f>
        <v>0</v>
      </c>
      <c r="K18" s="128">
        <f>IF(J18&gt;0,0,ESF!J18-ESF!I18)</f>
        <v>0</v>
      </c>
      <c r="L18" s="48"/>
    </row>
    <row r="19" spans="2:12">
      <c r="B19" s="57"/>
      <c r="C19" s="786" t="s">
        <v>15</v>
      </c>
      <c r="D19" s="786"/>
      <c r="E19" s="128">
        <f>IF(ESF!D19&lt;ESF!E19,ESF!E19-ESF!D19,0)</f>
        <v>0</v>
      </c>
      <c r="F19" s="128">
        <f>IF(E19&gt;0,0,ESF!D19-ESF!E19)</f>
        <v>0</v>
      </c>
      <c r="G19" s="51"/>
      <c r="H19" s="786" t="s">
        <v>16</v>
      </c>
      <c r="I19" s="786"/>
      <c r="J19" s="128">
        <f>IF(ESF!I19&gt;ESF!J19,ESF!I19-ESF!J19,0)</f>
        <v>0</v>
      </c>
      <c r="K19" s="128">
        <f>IF(J19&gt;0,0,ESF!J19-ESF!I19)</f>
        <v>0</v>
      </c>
      <c r="L19" s="48"/>
    </row>
    <row r="20" spans="2:12">
      <c r="B20" s="57"/>
      <c r="C20" s="786" t="s">
        <v>17</v>
      </c>
      <c r="D20" s="786"/>
      <c r="E20" s="128">
        <f>IF(ESF!D20&lt;ESF!E20,ESF!E20-ESF!D20,0)</f>
        <v>0</v>
      </c>
      <c r="F20" s="128">
        <f>IF(E20&gt;0,0,ESF!D20-ESF!E20)</f>
        <v>0</v>
      </c>
      <c r="G20" s="51"/>
      <c r="H20" s="786" t="s">
        <v>18</v>
      </c>
      <c r="I20" s="786"/>
      <c r="J20" s="128">
        <f>IF(ESF!I20&gt;ESF!J20,ESF!I20-ESF!J20,0)</f>
        <v>0</v>
      </c>
      <c r="K20" s="128">
        <f>IF(J20&gt;0,0,ESF!J20-ESF!I20)</f>
        <v>0</v>
      </c>
      <c r="L20" s="48"/>
    </row>
    <row r="21" spans="2:12" ht="25.5" customHeight="1">
      <c r="B21" s="57"/>
      <c r="C21" s="786" t="s">
        <v>19</v>
      </c>
      <c r="D21" s="786"/>
      <c r="E21" s="128">
        <f>IF(ESF!D21&lt;ESF!E21,ESF!E21-ESF!D21,0)</f>
        <v>0</v>
      </c>
      <c r="F21" s="128">
        <f>IF(E21&gt;0,0,ESF!D21-ESF!E21)</f>
        <v>0</v>
      </c>
      <c r="G21" s="51"/>
      <c r="H21" s="788" t="s">
        <v>20</v>
      </c>
      <c r="I21" s="788"/>
      <c r="J21" s="128">
        <f>IF(ESF!I21&gt;ESF!J21,ESF!I21-ESF!J21,0)</f>
        <v>0</v>
      </c>
      <c r="K21" s="128">
        <f>IF(J21&gt;0,0,ESF!J21-ESF!I21)</f>
        <v>0</v>
      </c>
      <c r="L21" s="48"/>
    </row>
    <row r="22" spans="2:12">
      <c r="B22" s="57"/>
      <c r="C22" s="786" t="s">
        <v>21</v>
      </c>
      <c r="D22" s="786"/>
      <c r="E22" s="128">
        <f>IF(ESF!D22&lt;ESF!E22,ESF!E22-ESF!D22,0)</f>
        <v>0</v>
      </c>
      <c r="F22" s="128">
        <f>IF(E22&gt;0,0,ESF!D22-ESF!E22)</f>
        <v>0</v>
      </c>
      <c r="G22" s="51"/>
      <c r="H22" s="786" t="s">
        <v>22</v>
      </c>
      <c r="I22" s="786"/>
      <c r="J22" s="128">
        <f>IF(ESF!I22&gt;ESF!J22,ESF!I22-ESF!J22,0)</f>
        <v>0</v>
      </c>
      <c r="K22" s="128">
        <f>IF(J22&gt;0,0,ESF!J22-ESF!I22)</f>
        <v>0</v>
      </c>
      <c r="L22" s="48"/>
    </row>
    <row r="23" spans="2:12">
      <c r="B23" s="54"/>
      <c r="C23" s="59"/>
      <c r="D23" s="86"/>
      <c r="E23" s="127"/>
      <c r="F23" s="127"/>
      <c r="G23" s="51"/>
      <c r="H23" s="786" t="s">
        <v>23</v>
      </c>
      <c r="I23" s="786"/>
      <c r="J23" s="128">
        <f>IF(ESF!I23&gt;ESF!J23,ESF!I23-ESF!J23,0)</f>
        <v>4220</v>
      </c>
      <c r="K23" s="128">
        <f>IF(J23&gt;0,0,ESF!J23-ESF!I23)</f>
        <v>0</v>
      </c>
      <c r="L23" s="48"/>
    </row>
    <row r="24" spans="2:12">
      <c r="B24" s="54"/>
      <c r="C24" s="787" t="s">
        <v>26</v>
      </c>
      <c r="D24" s="787"/>
      <c r="E24" s="126">
        <f>SUM(E26:E34)</f>
        <v>0</v>
      </c>
      <c r="F24" s="126">
        <f>SUM(F26:F34)</f>
        <v>499206.96999999881</v>
      </c>
      <c r="G24" s="51"/>
      <c r="H24" s="59"/>
      <c r="I24" s="59"/>
      <c r="J24" s="127"/>
      <c r="K24" s="127"/>
      <c r="L24" s="48"/>
    </row>
    <row r="25" spans="2:12">
      <c r="B25" s="54"/>
      <c r="C25" s="59"/>
      <c r="D25" s="86"/>
      <c r="E25" s="127"/>
      <c r="F25" s="127"/>
      <c r="G25" s="51"/>
      <c r="H25" s="785" t="s">
        <v>27</v>
      </c>
      <c r="I25" s="785"/>
      <c r="J25" s="126">
        <f>SUM(J27:J32)</f>
        <v>0</v>
      </c>
      <c r="K25" s="126">
        <f>SUM(K27:K32)</f>
        <v>0</v>
      </c>
      <c r="L25" s="48"/>
    </row>
    <row r="26" spans="2:12">
      <c r="B26" s="57"/>
      <c r="C26" s="786" t="s">
        <v>28</v>
      </c>
      <c r="D26" s="786"/>
      <c r="E26" s="128">
        <f>IF(ESF!D29&lt;ESF!E29,ESF!E29-ESF!D29,0)</f>
        <v>0</v>
      </c>
      <c r="F26" s="128">
        <f>IF(E26&gt;0,0,ESF!D29-ESF!E29)</f>
        <v>0</v>
      </c>
      <c r="G26" s="51"/>
      <c r="H26" s="59"/>
      <c r="I26" s="59"/>
      <c r="J26" s="127"/>
      <c r="K26" s="127"/>
      <c r="L26" s="48"/>
    </row>
    <row r="27" spans="2:12">
      <c r="B27" s="57"/>
      <c r="C27" s="786" t="s">
        <v>30</v>
      </c>
      <c r="D27" s="786"/>
      <c r="E27" s="128">
        <f>IF(ESF!D30&lt;ESF!E30,ESF!E30-ESF!D30,0)</f>
        <v>0</v>
      </c>
      <c r="F27" s="128">
        <f>IF(E27&gt;0,0,ESF!D30-ESF!E30)</f>
        <v>0</v>
      </c>
      <c r="G27" s="51"/>
      <c r="H27" s="786" t="s">
        <v>29</v>
      </c>
      <c r="I27" s="786"/>
      <c r="J27" s="128">
        <f>IF(ESF!I29&gt;ESF!J29,ESF!I29-ESF!J29,0)</f>
        <v>0</v>
      </c>
      <c r="K27" s="128">
        <f>IF(J27&gt;0,0,ESF!J29-ESF!I29)</f>
        <v>0</v>
      </c>
      <c r="L27" s="48"/>
    </row>
    <row r="28" spans="2:12">
      <c r="B28" s="57"/>
      <c r="C28" s="786" t="s">
        <v>32</v>
      </c>
      <c r="D28" s="786"/>
      <c r="E28" s="128">
        <f>IF(ESF!D31&lt;ESF!E31,ESF!E31-ESF!D31,0)</f>
        <v>0</v>
      </c>
      <c r="F28" s="128">
        <f>IF(E28&gt;0,0,ESF!D31-ESF!E31)</f>
        <v>0</v>
      </c>
      <c r="G28" s="51"/>
      <c r="H28" s="786" t="s">
        <v>31</v>
      </c>
      <c r="I28" s="786"/>
      <c r="J28" s="128">
        <f>IF(ESF!I30&gt;ESF!J30,ESF!I30-ESF!J30,0)</f>
        <v>0</v>
      </c>
      <c r="K28" s="128">
        <f>IF(J28&gt;0,0,ESF!J30-ESF!I30)</f>
        <v>0</v>
      </c>
      <c r="L28" s="48"/>
    </row>
    <row r="29" spans="2:12">
      <c r="B29" s="57"/>
      <c r="C29" s="786" t="s">
        <v>34</v>
      </c>
      <c r="D29" s="786"/>
      <c r="E29" s="128">
        <f>IF(ESF!D32&lt;ESF!E32,ESF!E32-ESF!D32,0)</f>
        <v>0</v>
      </c>
      <c r="F29" s="128">
        <f>IF(E29&gt;0,0,ESF!D32-ESF!E32)</f>
        <v>499206.96999999881</v>
      </c>
      <c r="G29" s="51"/>
      <c r="H29" s="786" t="s">
        <v>33</v>
      </c>
      <c r="I29" s="786"/>
      <c r="J29" s="128">
        <f>IF(ESF!I31&gt;ESF!J31,ESF!I31-ESF!J31,0)</f>
        <v>0</v>
      </c>
      <c r="K29" s="128">
        <f>IF(J29&gt;0,0,ESF!J31-ESF!I31)</f>
        <v>0</v>
      </c>
      <c r="L29" s="48"/>
    </row>
    <row r="30" spans="2:12">
      <c r="B30" s="57"/>
      <c r="C30" s="786" t="s">
        <v>36</v>
      </c>
      <c r="D30" s="786"/>
      <c r="E30" s="128">
        <f>IF(ESF!D33&lt;ESF!E33,ESF!E33-ESF!D33,0)</f>
        <v>0</v>
      </c>
      <c r="F30" s="128">
        <f>IF(E30&gt;0,0,ESF!D33-ESF!E33)</f>
        <v>0</v>
      </c>
      <c r="G30" s="51"/>
      <c r="H30" s="786" t="s">
        <v>35</v>
      </c>
      <c r="I30" s="786"/>
      <c r="J30" s="128">
        <f>IF(ESF!I32&gt;ESF!J32,ESF!I32-ESF!J32,0)</f>
        <v>0</v>
      </c>
      <c r="K30" s="128">
        <f>IF(J30&gt;0,0,ESF!J32-ESF!I32)</f>
        <v>0</v>
      </c>
      <c r="L30" s="48"/>
    </row>
    <row r="31" spans="2:12" ht="26.1" customHeight="1">
      <c r="B31" s="57"/>
      <c r="C31" s="788" t="s">
        <v>38</v>
      </c>
      <c r="D31" s="788"/>
      <c r="E31" s="128">
        <f>IF(ESF!D34&lt;ESF!E34,ESF!E34-ESF!D34,0)</f>
        <v>0</v>
      </c>
      <c r="F31" s="128">
        <f>IF(E31&gt;0,0,ESF!D34-ESF!E34)</f>
        <v>0</v>
      </c>
      <c r="G31" s="51"/>
      <c r="H31" s="788" t="s">
        <v>37</v>
      </c>
      <c r="I31" s="788"/>
      <c r="J31" s="128">
        <f>IF(ESF!I33&gt;ESF!J33,ESF!I33-ESF!J33,0)</f>
        <v>0</v>
      </c>
      <c r="K31" s="128">
        <f>IF(J31&gt;0,0,ESF!J33-ESF!I33)</f>
        <v>0</v>
      </c>
      <c r="L31" s="48"/>
    </row>
    <row r="32" spans="2:12">
      <c r="B32" s="57"/>
      <c r="C32" s="786" t="s">
        <v>40</v>
      </c>
      <c r="D32" s="786"/>
      <c r="E32" s="128">
        <f>IF(ESF!D35&lt;ESF!E35,ESF!E35-ESF!D35,0)</f>
        <v>0</v>
      </c>
      <c r="F32" s="128">
        <f>IF(E32&gt;0,0,ESF!D35-ESF!E35)</f>
        <v>0</v>
      </c>
      <c r="G32" s="51"/>
      <c r="H32" s="786" t="s">
        <v>39</v>
      </c>
      <c r="I32" s="786"/>
      <c r="J32" s="128">
        <f>IF(ESF!I34&gt;ESF!J34,ESF!I34-ESF!J34,0)</f>
        <v>0</v>
      </c>
      <c r="K32" s="128">
        <f>IF(J32&gt;0,0,ESF!J34-ESF!I34)</f>
        <v>0</v>
      </c>
      <c r="L32" s="48"/>
    </row>
    <row r="33" spans="2:12" ht="25.5" customHeight="1">
      <c r="B33" s="57"/>
      <c r="C33" s="788" t="s">
        <v>41</v>
      </c>
      <c r="D33" s="788"/>
      <c r="E33" s="128">
        <f>IF(ESF!D36&lt;ESF!E36,ESF!E36-ESF!D36,0)</f>
        <v>0</v>
      </c>
      <c r="F33" s="128">
        <f>IF(E33&gt;0,0,ESF!D36-ESF!E36)</f>
        <v>0</v>
      </c>
      <c r="G33" s="51"/>
      <c r="H33" s="59"/>
      <c r="I33" s="59"/>
      <c r="J33" s="129"/>
      <c r="K33" s="129"/>
      <c r="L33" s="48"/>
    </row>
    <row r="34" spans="2:12">
      <c r="B34" s="57"/>
      <c r="C34" s="786" t="s">
        <v>43</v>
      </c>
      <c r="D34" s="786"/>
      <c r="E34" s="128">
        <f>IF(ESF!D37&lt;ESF!E37,ESF!E37-ESF!D37,0)</f>
        <v>0</v>
      </c>
      <c r="F34" s="128">
        <f>IF(E34&gt;0,0,ESF!D37-ESF!E37)</f>
        <v>0</v>
      </c>
      <c r="G34" s="51"/>
      <c r="H34" s="787" t="s">
        <v>46</v>
      </c>
      <c r="I34" s="787"/>
      <c r="J34" s="126">
        <f>J36+J42+J50</f>
        <v>9778829.4199999999</v>
      </c>
      <c r="K34" s="126">
        <f>K36+K42+K50</f>
        <v>10886929.960000001</v>
      </c>
      <c r="L34" s="48"/>
    </row>
    <row r="35" spans="2:12">
      <c r="B35" s="54"/>
      <c r="C35" s="59"/>
      <c r="D35" s="86"/>
      <c r="E35" s="129"/>
      <c r="F35" s="129"/>
      <c r="G35" s="51"/>
      <c r="H35" s="59"/>
      <c r="I35" s="59"/>
      <c r="J35" s="127"/>
      <c r="K35" s="127"/>
      <c r="L35" s="48"/>
    </row>
    <row r="36" spans="2:12">
      <c r="B36" s="57"/>
      <c r="C36" s="33"/>
      <c r="D36" s="33"/>
      <c r="E36" s="33"/>
      <c r="F36" s="33"/>
      <c r="G36" s="51"/>
      <c r="H36" s="787" t="s">
        <v>48</v>
      </c>
      <c r="I36" s="787"/>
      <c r="J36" s="126">
        <f>SUM(J38:J40)</f>
        <v>42371.359999999404</v>
      </c>
      <c r="K36" s="126">
        <f>SUM(K38:K40)</f>
        <v>0</v>
      </c>
      <c r="L36" s="48"/>
    </row>
    <row r="37" spans="2:12">
      <c r="B37" s="54"/>
      <c r="C37" s="33"/>
      <c r="D37" s="33"/>
      <c r="E37" s="33"/>
      <c r="F37" s="33"/>
      <c r="G37" s="51"/>
      <c r="H37" s="59"/>
      <c r="I37" s="59"/>
      <c r="J37" s="127"/>
      <c r="K37" s="127"/>
      <c r="L37" s="48"/>
    </row>
    <row r="38" spans="2:12">
      <c r="B38" s="57"/>
      <c r="C38" s="33"/>
      <c r="D38" s="33"/>
      <c r="E38" s="33"/>
      <c r="F38" s="33"/>
      <c r="G38" s="51"/>
      <c r="H38" s="786" t="s">
        <v>49</v>
      </c>
      <c r="I38" s="786"/>
      <c r="J38" s="128">
        <f>IF(ESF!I44&gt;ESF!J44,ESF!I44-ESF!J44,0)</f>
        <v>42371.359999999404</v>
      </c>
      <c r="K38" s="128">
        <f>IF(J38&gt;0,0,ESF!J44-ESF!I44)</f>
        <v>0</v>
      </c>
      <c r="L38" s="48"/>
    </row>
    <row r="39" spans="2:12">
      <c r="B39" s="54"/>
      <c r="C39" s="33"/>
      <c r="D39" s="33"/>
      <c r="E39" s="33"/>
      <c r="F39" s="33"/>
      <c r="G39" s="51"/>
      <c r="H39" s="786" t="s">
        <v>50</v>
      </c>
      <c r="I39" s="786"/>
      <c r="J39" s="128">
        <f>IF(ESF!I45&gt;ESF!J45,ESF!I45-ESF!J45,0)</f>
        <v>0</v>
      </c>
      <c r="K39" s="128">
        <f>IF(J39&gt;0,0,ESF!J45-ESF!I45)</f>
        <v>0</v>
      </c>
      <c r="L39" s="48"/>
    </row>
    <row r="40" spans="2:12">
      <c r="B40" s="57"/>
      <c r="C40" s="33"/>
      <c r="D40" s="33"/>
      <c r="E40" s="33"/>
      <c r="F40" s="33"/>
      <c r="G40" s="51"/>
      <c r="H40" s="786" t="s">
        <v>51</v>
      </c>
      <c r="I40" s="786"/>
      <c r="J40" s="128">
        <f>IF(ESF!I46&gt;ESF!J46,ESF!I46-ESF!J46,0)</f>
        <v>0</v>
      </c>
      <c r="K40" s="128">
        <f>IF(J40&gt;0,0,ESF!J46-ESF!I46)</f>
        <v>0</v>
      </c>
      <c r="L40" s="48"/>
    </row>
    <row r="41" spans="2:12">
      <c r="B41" s="57"/>
      <c r="C41" s="33"/>
      <c r="D41" s="33"/>
      <c r="E41" s="33"/>
      <c r="F41" s="33"/>
      <c r="G41" s="51"/>
      <c r="H41" s="59"/>
      <c r="I41" s="59"/>
      <c r="J41" s="127"/>
      <c r="K41" s="127"/>
      <c r="L41" s="48"/>
    </row>
    <row r="42" spans="2:12">
      <c r="B42" s="57"/>
      <c r="C42" s="33"/>
      <c r="D42" s="33"/>
      <c r="E42" s="33"/>
      <c r="F42" s="33"/>
      <c r="G42" s="51"/>
      <c r="H42" s="787" t="s">
        <v>52</v>
      </c>
      <c r="I42" s="787"/>
      <c r="J42" s="126">
        <f>SUM(J44:J48)</f>
        <v>9736458.0600000005</v>
      </c>
      <c r="K42" s="126">
        <f>SUM(K44:K48)</f>
        <v>10886929.960000001</v>
      </c>
      <c r="L42" s="48"/>
    </row>
    <row r="43" spans="2:12">
      <c r="B43" s="57"/>
      <c r="C43" s="33"/>
      <c r="D43" s="33"/>
      <c r="E43" s="33"/>
      <c r="F43" s="33"/>
      <c r="G43" s="51"/>
      <c r="H43" s="59"/>
      <c r="I43" s="59"/>
      <c r="J43" s="127"/>
      <c r="K43" s="127"/>
      <c r="L43" s="48"/>
    </row>
    <row r="44" spans="2:12">
      <c r="B44" s="57"/>
      <c r="C44" s="33"/>
      <c r="D44" s="33"/>
      <c r="E44" s="33"/>
      <c r="F44" s="33"/>
      <c r="G44" s="51"/>
      <c r="H44" s="786" t="s">
        <v>53</v>
      </c>
      <c r="I44" s="786"/>
      <c r="J44" s="128">
        <f>IF(ESF!I50&gt;ESF!J50,ESF!I50-ESF!J50,0)</f>
        <v>9736458.0600000005</v>
      </c>
      <c r="K44" s="128">
        <f>IF(J44&gt;0,0,ESF!J50-ESF!I50)</f>
        <v>0</v>
      </c>
      <c r="L44" s="48"/>
    </row>
    <row r="45" spans="2:12">
      <c r="B45" s="57"/>
      <c r="C45" s="33"/>
      <c r="D45" s="33"/>
      <c r="E45" s="33"/>
      <c r="F45" s="33"/>
      <c r="G45" s="51"/>
      <c r="H45" s="786" t="s">
        <v>54</v>
      </c>
      <c r="I45" s="786"/>
      <c r="J45" s="128">
        <f>IF(ESF!I51&gt;ESF!J51,ESF!I51-ESF!J51,0)</f>
        <v>0</v>
      </c>
      <c r="K45" s="128">
        <f>IF(J45&gt;0,0,ESF!J51-ESF!I51)</f>
        <v>10886929.960000001</v>
      </c>
      <c r="L45" s="48"/>
    </row>
    <row r="46" spans="2:12">
      <c r="B46" s="57"/>
      <c r="C46" s="33"/>
      <c r="D46" s="33"/>
      <c r="E46" s="33"/>
      <c r="F46" s="33"/>
      <c r="G46" s="51"/>
      <c r="H46" s="786" t="s">
        <v>55</v>
      </c>
      <c r="I46" s="786"/>
      <c r="J46" s="128">
        <f>IF(ESF!I52&gt;ESF!J52,ESF!I52-ESF!J52,0)</f>
        <v>0</v>
      </c>
      <c r="K46" s="128">
        <f>IF(J46&gt;0,0,ESF!J52-ESF!I52)</f>
        <v>0</v>
      </c>
      <c r="L46" s="48"/>
    </row>
    <row r="47" spans="2:12">
      <c r="B47" s="57"/>
      <c r="C47" s="33"/>
      <c r="D47" s="33"/>
      <c r="E47" s="33"/>
      <c r="F47" s="33"/>
      <c r="G47" s="51"/>
      <c r="H47" s="786" t="s">
        <v>56</v>
      </c>
      <c r="I47" s="786"/>
      <c r="J47" s="128">
        <f>IF(ESF!I53&gt;ESF!J53,ESF!I53-ESF!J53,0)</f>
        <v>0</v>
      </c>
      <c r="K47" s="128">
        <f>IF(J47&gt;0,0,ESF!J53-ESF!I53)</f>
        <v>0</v>
      </c>
      <c r="L47" s="48"/>
    </row>
    <row r="48" spans="2:12">
      <c r="B48" s="54"/>
      <c r="C48" s="33"/>
      <c r="D48" s="33"/>
      <c r="E48" s="33"/>
      <c r="F48" s="33"/>
      <c r="G48" s="51"/>
      <c r="H48" s="786" t="s">
        <v>57</v>
      </c>
      <c r="I48" s="786"/>
      <c r="J48" s="128">
        <f>IF(ESF!I54&gt;ESF!J54,ESF!I54-ESF!J54,0)</f>
        <v>0</v>
      </c>
      <c r="K48" s="128">
        <f>IF(J48&gt;0,0,ESF!J54-ESF!I54)</f>
        <v>0</v>
      </c>
      <c r="L48" s="48"/>
    </row>
    <row r="49" spans="2:12">
      <c r="B49" s="57"/>
      <c r="C49" s="33"/>
      <c r="D49" s="33"/>
      <c r="E49" s="33"/>
      <c r="F49" s="33"/>
      <c r="G49" s="51"/>
      <c r="H49" s="59"/>
      <c r="I49" s="59"/>
      <c r="J49" s="127"/>
      <c r="K49" s="127"/>
      <c r="L49" s="48"/>
    </row>
    <row r="50" spans="2:12" ht="26.1" customHeight="1">
      <c r="B50" s="54"/>
      <c r="C50" s="33"/>
      <c r="D50" s="33"/>
      <c r="E50" s="33"/>
      <c r="F50" s="33"/>
      <c r="G50" s="51"/>
      <c r="H50" s="787" t="s">
        <v>77</v>
      </c>
      <c r="I50" s="787"/>
      <c r="J50" s="126">
        <f>SUM(J52:J53)</f>
        <v>0</v>
      </c>
      <c r="K50" s="126">
        <f>SUM(K52:K53)</f>
        <v>0</v>
      </c>
      <c r="L50" s="48"/>
    </row>
    <row r="51" spans="2:12">
      <c r="B51" s="57"/>
      <c r="C51" s="33"/>
      <c r="D51" s="33"/>
      <c r="E51" s="33"/>
      <c r="F51" s="33"/>
      <c r="G51" s="51"/>
      <c r="H51" s="59"/>
      <c r="I51" s="59"/>
      <c r="J51" s="127"/>
      <c r="K51" s="127"/>
      <c r="L51" s="48"/>
    </row>
    <row r="52" spans="2:12">
      <c r="B52" s="57"/>
      <c r="C52" s="33"/>
      <c r="D52" s="33"/>
      <c r="E52" s="33"/>
      <c r="F52" s="33"/>
      <c r="G52" s="51"/>
      <c r="H52" s="786" t="s">
        <v>59</v>
      </c>
      <c r="I52" s="786"/>
      <c r="J52" s="128">
        <f>IF(ESF!I58&gt;ESF!J58,ESF!I58-ESF!J58,0)</f>
        <v>0</v>
      </c>
      <c r="K52" s="128">
        <f>IF(J52&gt;0,0,ESF!J58-ESF!I58)</f>
        <v>0</v>
      </c>
      <c r="L52" s="48"/>
    </row>
    <row r="53" spans="2:12" ht="19.5" customHeight="1">
      <c r="B53" s="130"/>
      <c r="C53" s="73"/>
      <c r="D53" s="73"/>
      <c r="E53" s="73"/>
      <c r="F53" s="73"/>
      <c r="G53" s="116"/>
      <c r="H53" s="806" t="s">
        <v>60</v>
      </c>
      <c r="I53" s="806"/>
      <c r="J53" s="131">
        <f>IF(ESF!I59&gt;ESF!J59,ESF!I59-ESF!J59,0)</f>
        <v>0</v>
      </c>
      <c r="K53" s="131">
        <f>IF(J53&gt;0,0,ESF!J59-ESF!I59)</f>
        <v>0</v>
      </c>
      <c r="L53" s="75"/>
    </row>
    <row r="54" spans="2:12" ht="6" customHeight="1">
      <c r="B54" s="132"/>
      <c r="C54" s="73"/>
      <c r="D54" s="76"/>
      <c r="E54" s="77"/>
      <c r="F54" s="78"/>
      <c r="G54" s="78"/>
      <c r="H54" s="73"/>
      <c r="I54" s="133"/>
      <c r="J54" s="77"/>
      <c r="K54" s="78"/>
      <c r="L54" s="78"/>
    </row>
    <row r="55" spans="2:12" ht="6" customHeight="1">
      <c r="B55" s="33"/>
      <c r="D55" s="60"/>
      <c r="E55" s="81"/>
      <c r="F55" s="82"/>
      <c r="G55" s="82"/>
      <c r="I55" s="134"/>
      <c r="J55" s="81"/>
      <c r="K55" s="82"/>
      <c r="L55" s="82"/>
    </row>
    <row r="56" spans="2:12" ht="6" customHeight="1">
      <c r="C56" s="60"/>
      <c r="D56" s="81"/>
      <c r="E56" s="82"/>
      <c r="F56" s="82"/>
      <c r="H56" s="83"/>
      <c r="I56" s="135"/>
      <c r="J56" s="82"/>
      <c r="K56" s="82"/>
    </row>
    <row r="57" spans="2:12" ht="15" customHeight="1">
      <c r="C57" s="803" t="s">
        <v>76</v>
      </c>
      <c r="D57" s="803"/>
      <c r="E57" s="803"/>
      <c r="F57" s="803"/>
      <c r="G57" s="803"/>
      <c r="H57" s="803"/>
      <c r="I57" s="803"/>
      <c r="J57" s="803"/>
      <c r="K57" s="803"/>
    </row>
    <row r="58" spans="2:12" ht="9.75" customHeight="1">
      <c r="C58" s="60"/>
      <c r="D58" s="81"/>
      <c r="E58" s="82"/>
      <c r="F58" s="82"/>
      <c r="H58" s="83"/>
      <c r="I58" s="135"/>
      <c r="J58" s="82"/>
      <c r="K58" s="82"/>
    </row>
    <row r="59" spans="2:12" ht="9.75" customHeight="1">
      <c r="C59" s="60"/>
      <c r="D59" s="81"/>
      <c r="E59" s="82"/>
      <c r="F59" s="82"/>
      <c r="H59" s="83"/>
      <c r="I59" s="135"/>
      <c r="J59" s="82"/>
      <c r="K59" s="82"/>
    </row>
    <row r="60" spans="2:12" ht="9.75" customHeight="1">
      <c r="C60" s="60"/>
      <c r="D60" s="81"/>
      <c r="E60" s="82"/>
      <c r="F60" s="82"/>
      <c r="H60" s="83"/>
      <c r="I60" s="135"/>
      <c r="J60" s="82"/>
      <c r="K60" s="82"/>
    </row>
    <row r="61" spans="2:12" ht="9.75" customHeight="1">
      <c r="C61" s="60"/>
      <c r="D61" s="81"/>
      <c r="E61" s="82"/>
      <c r="F61" s="82"/>
      <c r="H61" s="83"/>
      <c r="I61" s="135"/>
      <c r="J61" s="82"/>
      <c r="K61" s="82"/>
    </row>
    <row r="62" spans="2:12">
      <c r="C62" s="60"/>
      <c r="D62" s="136" t="s">
        <v>564</v>
      </c>
      <c r="E62" s="137"/>
      <c r="F62" s="82"/>
      <c r="G62" s="600"/>
      <c r="H62" s="138" t="s">
        <v>565</v>
      </c>
      <c r="I62" s="139"/>
      <c r="J62" s="82"/>
      <c r="K62" s="82"/>
    </row>
    <row r="63" spans="2:12" ht="14.1" customHeight="1">
      <c r="C63" s="85"/>
      <c r="D63" s="804" t="s">
        <v>3736</v>
      </c>
      <c r="E63" s="804"/>
      <c r="F63" s="82"/>
      <c r="G63" s="82"/>
      <c r="H63" s="805" t="s">
        <v>563</v>
      </c>
      <c r="I63" s="805"/>
      <c r="J63" s="86"/>
      <c r="K63" s="82"/>
    </row>
    <row r="64" spans="2:12" ht="14.1" customHeight="1">
      <c r="C64" s="87"/>
      <c r="D64" s="780" t="s">
        <v>4114</v>
      </c>
      <c r="E64" s="780"/>
      <c r="F64" s="88"/>
      <c r="G64" s="88"/>
      <c r="H64" s="802" t="s">
        <v>562</v>
      </c>
      <c r="I64" s="802"/>
      <c r="J64" s="86"/>
      <c r="K64" s="82"/>
    </row>
    <row r="65" spans="2:7">
      <c r="B65" s="115"/>
      <c r="G65" s="51"/>
    </row>
  </sheetData>
  <sheetProtection formatCells="0" selectLockedCells="1"/>
  <mergeCells count="62">
    <mergeCell ref="D1:J1"/>
    <mergeCell ref="D2:J2"/>
    <mergeCell ref="H9:I9"/>
    <mergeCell ref="B3:L3"/>
    <mergeCell ref="B4:L4"/>
    <mergeCell ref="F5:J5"/>
    <mergeCell ref="C34:D34"/>
    <mergeCell ref="H32:I32"/>
    <mergeCell ref="H39:I39"/>
    <mergeCell ref="H44:I44"/>
    <mergeCell ref="H23:I23"/>
    <mergeCell ref="H25:I25"/>
    <mergeCell ref="H27:I27"/>
    <mergeCell ref="H36:I36"/>
    <mergeCell ref="H38:I38"/>
    <mergeCell ref="H42:I42"/>
    <mergeCell ref="H40:I40"/>
    <mergeCell ref="H34:I34"/>
    <mergeCell ref="H28:I28"/>
    <mergeCell ref="H29:I29"/>
    <mergeCell ref="H30:I30"/>
    <mergeCell ref="C24:D24"/>
    <mergeCell ref="H45:I45"/>
    <mergeCell ref="H46:I46"/>
    <mergeCell ref="H47:I47"/>
    <mergeCell ref="H48:I48"/>
    <mergeCell ref="H50:I50"/>
    <mergeCell ref="H52:I52"/>
    <mergeCell ref="D64:E64"/>
    <mergeCell ref="H64:I64"/>
    <mergeCell ref="C57:K57"/>
    <mergeCell ref="D63:E63"/>
    <mergeCell ref="H63:I63"/>
    <mergeCell ref="H53:I53"/>
    <mergeCell ref="C33:D33"/>
    <mergeCell ref="C32:D32"/>
    <mergeCell ref="C26:D26"/>
    <mergeCell ref="C27:D27"/>
    <mergeCell ref="C30:D30"/>
    <mergeCell ref="C28:D28"/>
    <mergeCell ref="C29:D29"/>
    <mergeCell ref="C17:D17"/>
    <mergeCell ref="C9:D9"/>
    <mergeCell ref="C18:D18"/>
    <mergeCell ref="H17:I17"/>
    <mergeCell ref="C31:D31"/>
    <mergeCell ref="C19:D19"/>
    <mergeCell ref="C20:D20"/>
    <mergeCell ref="C21:D21"/>
    <mergeCell ref="C22:D22"/>
    <mergeCell ref="H31:I31"/>
    <mergeCell ref="H22:I22"/>
    <mergeCell ref="H20:I20"/>
    <mergeCell ref="H21:I21"/>
    <mergeCell ref="H19:I19"/>
    <mergeCell ref="H18:I18"/>
    <mergeCell ref="H12:I12"/>
    <mergeCell ref="H14:I14"/>
    <mergeCell ref="H16:I16"/>
    <mergeCell ref="C12:D12"/>
    <mergeCell ref="C14:D14"/>
    <mergeCell ref="C16:D16"/>
  </mergeCells>
  <printOptions horizontalCentered="1"/>
  <pageMargins left="0.59055118110236227" right="0" top="0.62992125984251968" bottom="0.59055118110236227" header="0" footer="0"/>
  <pageSetup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/>
  <cols>
    <col min="4" max="5" width="11.42578125" style="7"/>
  </cols>
  <sheetData>
    <row r="2" spans="1:5">
      <c r="A2" s="813" t="s">
        <v>1</v>
      </c>
      <c r="B2" s="813"/>
      <c r="C2" s="813"/>
      <c r="D2" s="813"/>
      <c r="E2" s="13" t="e">
        <f>ESF!#REF!</f>
        <v>#REF!</v>
      </c>
    </row>
    <row r="3" spans="1:5">
      <c r="A3" s="813" t="s">
        <v>3</v>
      </c>
      <c r="B3" s="813"/>
      <c r="C3" s="813"/>
      <c r="D3" s="813"/>
      <c r="E3" s="13">
        <f>ESF!C5</f>
        <v>0</v>
      </c>
    </row>
    <row r="4" spans="1:5">
      <c r="A4" s="813" t="s">
        <v>2</v>
      </c>
      <c r="B4" s="813"/>
      <c r="C4" s="813"/>
      <c r="D4" s="813"/>
      <c r="E4" s="14"/>
    </row>
    <row r="5" spans="1:5">
      <c r="A5" s="813" t="s">
        <v>71</v>
      </c>
      <c r="B5" s="813"/>
      <c r="C5" s="813"/>
      <c r="D5" s="813"/>
      <c r="E5" t="s">
        <v>69</v>
      </c>
    </row>
    <row r="6" spans="1:5">
      <c r="A6" s="6"/>
      <c r="B6" s="6"/>
      <c r="C6" s="818" t="s">
        <v>4</v>
      </c>
      <c r="D6" s="818"/>
      <c r="E6" s="1">
        <v>2013</v>
      </c>
    </row>
    <row r="7" spans="1:5">
      <c r="A7" s="814" t="s">
        <v>67</v>
      </c>
      <c r="B7" s="812" t="s">
        <v>7</v>
      </c>
      <c r="C7" s="808" t="s">
        <v>9</v>
      </c>
      <c r="D7" s="808"/>
      <c r="E7" s="8">
        <f>ESF!D16</f>
        <v>20965858.190000001</v>
      </c>
    </row>
    <row r="8" spans="1:5">
      <c r="A8" s="814"/>
      <c r="B8" s="812"/>
      <c r="C8" s="808" t="s">
        <v>11</v>
      </c>
      <c r="D8" s="808"/>
      <c r="E8" s="8">
        <f>ESF!D17</f>
        <v>73121.77</v>
      </c>
    </row>
    <row r="9" spans="1:5">
      <c r="A9" s="814"/>
      <c r="B9" s="812"/>
      <c r="C9" s="808" t="s">
        <v>13</v>
      </c>
      <c r="D9" s="808"/>
      <c r="E9" s="8">
        <f>ESF!D18</f>
        <v>33001.33</v>
      </c>
    </row>
    <row r="10" spans="1:5">
      <c r="A10" s="814"/>
      <c r="B10" s="812"/>
      <c r="C10" s="808" t="s">
        <v>15</v>
      </c>
      <c r="D10" s="808"/>
      <c r="E10" s="8">
        <f>ESF!D19</f>
        <v>0</v>
      </c>
    </row>
    <row r="11" spans="1:5">
      <c r="A11" s="814"/>
      <c r="B11" s="812"/>
      <c r="C11" s="808" t="s">
        <v>17</v>
      </c>
      <c r="D11" s="808"/>
      <c r="E11" s="8">
        <f>ESF!D20</f>
        <v>0</v>
      </c>
    </row>
    <row r="12" spans="1:5">
      <c r="A12" s="814"/>
      <c r="B12" s="812"/>
      <c r="C12" s="808" t="s">
        <v>19</v>
      </c>
      <c r="D12" s="808"/>
      <c r="E12" s="8">
        <f>ESF!D21</f>
        <v>0</v>
      </c>
    </row>
    <row r="13" spans="1:5">
      <c r="A13" s="814"/>
      <c r="B13" s="812"/>
      <c r="C13" s="808" t="s">
        <v>21</v>
      </c>
      <c r="D13" s="808"/>
      <c r="E13" s="8">
        <f>ESF!D22</f>
        <v>1827</v>
      </c>
    </row>
    <row r="14" spans="1:5" ht="15.75" thickBot="1">
      <c r="A14" s="814"/>
      <c r="B14" s="4"/>
      <c r="C14" s="809" t="s">
        <v>24</v>
      </c>
      <c r="D14" s="809"/>
      <c r="E14" s="9">
        <f>ESF!D24</f>
        <v>21073808.289999999</v>
      </c>
    </row>
    <row r="15" spans="1:5">
      <c r="A15" s="814"/>
      <c r="B15" s="812" t="s">
        <v>26</v>
      </c>
      <c r="C15" s="808" t="s">
        <v>28</v>
      </c>
      <c r="D15" s="808"/>
      <c r="E15" s="8">
        <f>ESF!D29</f>
        <v>0</v>
      </c>
    </row>
    <row r="16" spans="1:5">
      <c r="A16" s="814"/>
      <c r="B16" s="812"/>
      <c r="C16" s="808" t="s">
        <v>30</v>
      </c>
      <c r="D16" s="808"/>
      <c r="E16" s="8">
        <f>ESF!D30</f>
        <v>0</v>
      </c>
    </row>
    <row r="17" spans="1:5">
      <c r="A17" s="814"/>
      <c r="B17" s="812"/>
      <c r="C17" s="808" t="s">
        <v>32</v>
      </c>
      <c r="D17" s="808"/>
      <c r="E17" s="8">
        <f>ESF!D31</f>
        <v>77451815.290000007</v>
      </c>
    </row>
    <row r="18" spans="1:5">
      <c r="A18" s="814"/>
      <c r="B18" s="812"/>
      <c r="C18" s="808" t="s">
        <v>34</v>
      </c>
      <c r="D18" s="808"/>
      <c r="E18" s="8">
        <f>ESF!D32</f>
        <v>29111928.850000001</v>
      </c>
    </row>
    <row r="19" spans="1:5">
      <c r="A19" s="814"/>
      <c r="B19" s="812"/>
      <c r="C19" s="808" t="s">
        <v>36</v>
      </c>
      <c r="D19" s="808"/>
      <c r="E19" s="8">
        <f>ESF!D33</f>
        <v>2851.04</v>
      </c>
    </row>
    <row r="20" spans="1:5">
      <c r="A20" s="814"/>
      <c r="B20" s="812"/>
      <c r="C20" s="808" t="s">
        <v>38</v>
      </c>
      <c r="D20" s="808"/>
      <c r="E20" s="8">
        <f>ESF!D34</f>
        <v>-10645952.26</v>
      </c>
    </row>
    <row r="21" spans="1:5">
      <c r="A21" s="814"/>
      <c r="B21" s="812"/>
      <c r="C21" s="808" t="s">
        <v>40</v>
      </c>
      <c r="D21" s="808"/>
      <c r="E21" s="8">
        <f>ESF!D35</f>
        <v>0</v>
      </c>
    </row>
    <row r="22" spans="1:5">
      <c r="A22" s="814"/>
      <c r="B22" s="812"/>
      <c r="C22" s="808" t="s">
        <v>41</v>
      </c>
      <c r="D22" s="808"/>
      <c r="E22" s="8">
        <f>ESF!D36</f>
        <v>0</v>
      </c>
    </row>
    <row r="23" spans="1:5">
      <c r="A23" s="814"/>
      <c r="B23" s="812"/>
      <c r="C23" s="808" t="s">
        <v>43</v>
      </c>
      <c r="D23" s="808"/>
      <c r="E23" s="8">
        <f>ESF!D37</f>
        <v>0</v>
      </c>
    </row>
    <row r="24" spans="1:5" ht="15.75" thickBot="1">
      <c r="A24" s="814"/>
      <c r="B24" s="4"/>
      <c r="C24" s="809" t="s">
        <v>45</v>
      </c>
      <c r="D24" s="809"/>
      <c r="E24" s="9">
        <f>ESF!D39</f>
        <v>95920642.920000017</v>
      </c>
    </row>
    <row r="25" spans="1:5" ht="15.75" thickBot="1">
      <c r="A25" s="814"/>
      <c r="B25" s="2"/>
      <c r="C25" s="809" t="s">
        <v>47</v>
      </c>
      <c r="D25" s="809"/>
      <c r="E25" s="9">
        <f>ESF!D41</f>
        <v>116994451.21000001</v>
      </c>
    </row>
    <row r="26" spans="1:5">
      <c r="A26" s="814" t="s">
        <v>68</v>
      </c>
      <c r="B26" s="812" t="s">
        <v>8</v>
      </c>
      <c r="C26" s="808" t="s">
        <v>10</v>
      </c>
      <c r="D26" s="808"/>
      <c r="E26" s="8">
        <f>ESF!I16</f>
        <v>571152.39</v>
      </c>
    </row>
    <row r="27" spans="1:5">
      <c r="A27" s="814"/>
      <c r="B27" s="812"/>
      <c r="C27" s="808" t="s">
        <v>12</v>
      </c>
      <c r="D27" s="808"/>
      <c r="E27" s="8">
        <f>ESF!I17</f>
        <v>0</v>
      </c>
    </row>
    <row r="28" spans="1:5">
      <c r="A28" s="814"/>
      <c r="B28" s="812"/>
      <c r="C28" s="808" t="s">
        <v>14</v>
      </c>
      <c r="D28" s="808"/>
      <c r="E28" s="8">
        <f>ESF!I18</f>
        <v>0</v>
      </c>
    </row>
    <row r="29" spans="1:5">
      <c r="A29" s="814"/>
      <c r="B29" s="812"/>
      <c r="C29" s="808" t="s">
        <v>16</v>
      </c>
      <c r="D29" s="808"/>
      <c r="E29" s="8">
        <f>ESF!I19</f>
        <v>0</v>
      </c>
    </row>
    <row r="30" spans="1:5">
      <c r="A30" s="814"/>
      <c r="B30" s="812"/>
      <c r="C30" s="808" t="s">
        <v>18</v>
      </c>
      <c r="D30" s="808"/>
      <c r="E30" s="8">
        <f>ESF!I20</f>
        <v>0</v>
      </c>
    </row>
    <row r="31" spans="1:5">
      <c r="A31" s="814"/>
      <c r="B31" s="812"/>
      <c r="C31" s="808" t="s">
        <v>20</v>
      </c>
      <c r="D31" s="808"/>
      <c r="E31" s="8">
        <f>ESF!I21</f>
        <v>0</v>
      </c>
    </row>
    <row r="32" spans="1:5">
      <c r="A32" s="814"/>
      <c r="B32" s="812"/>
      <c r="C32" s="808" t="s">
        <v>22</v>
      </c>
      <c r="D32" s="808"/>
      <c r="E32" s="8">
        <f>ESF!I22</f>
        <v>0</v>
      </c>
    </row>
    <row r="33" spans="1:5">
      <c r="A33" s="814"/>
      <c r="B33" s="812"/>
      <c r="C33" s="808" t="s">
        <v>23</v>
      </c>
      <c r="D33" s="808"/>
      <c r="E33" s="8">
        <f>ESF!I23</f>
        <v>29192.91</v>
      </c>
    </row>
    <row r="34" spans="1:5" ht="15.75" thickBot="1">
      <c r="A34" s="814"/>
      <c r="B34" s="4"/>
      <c r="C34" s="809" t="s">
        <v>25</v>
      </c>
      <c r="D34" s="809"/>
      <c r="E34" s="9">
        <f>ESF!I25</f>
        <v>600345.30000000005</v>
      </c>
    </row>
    <row r="35" spans="1:5">
      <c r="A35" s="814"/>
      <c r="B35" s="812" t="s">
        <v>27</v>
      </c>
      <c r="C35" s="808" t="s">
        <v>29</v>
      </c>
      <c r="D35" s="808"/>
      <c r="E35" s="8">
        <f>ESF!I29</f>
        <v>0</v>
      </c>
    </row>
    <row r="36" spans="1:5">
      <c r="A36" s="814"/>
      <c r="B36" s="812"/>
      <c r="C36" s="808" t="s">
        <v>31</v>
      </c>
      <c r="D36" s="808"/>
      <c r="E36" s="8">
        <f>ESF!I30</f>
        <v>0</v>
      </c>
    </row>
    <row r="37" spans="1:5">
      <c r="A37" s="814"/>
      <c r="B37" s="812"/>
      <c r="C37" s="808" t="s">
        <v>33</v>
      </c>
      <c r="D37" s="808"/>
      <c r="E37" s="8">
        <f>ESF!I31</f>
        <v>0</v>
      </c>
    </row>
    <row r="38" spans="1:5">
      <c r="A38" s="814"/>
      <c r="B38" s="812"/>
      <c r="C38" s="808" t="s">
        <v>35</v>
      </c>
      <c r="D38" s="808"/>
      <c r="E38" s="8">
        <f>ESF!I32</f>
        <v>0</v>
      </c>
    </row>
    <row r="39" spans="1:5">
      <c r="A39" s="814"/>
      <c r="B39" s="812"/>
      <c r="C39" s="808" t="s">
        <v>37</v>
      </c>
      <c r="D39" s="808"/>
      <c r="E39" s="8">
        <f>ESF!I33</f>
        <v>0</v>
      </c>
    </row>
    <row r="40" spans="1:5">
      <c r="A40" s="814"/>
      <c r="B40" s="812"/>
      <c r="C40" s="808" t="s">
        <v>39</v>
      </c>
      <c r="D40" s="808"/>
      <c r="E40" s="8">
        <f>ESF!I34</f>
        <v>0</v>
      </c>
    </row>
    <row r="41" spans="1:5" ht="15.75" thickBot="1">
      <c r="A41" s="814"/>
      <c r="B41" s="2"/>
      <c r="C41" s="809" t="s">
        <v>42</v>
      </c>
      <c r="D41" s="809"/>
      <c r="E41" s="9">
        <f>ESF!I36</f>
        <v>0</v>
      </c>
    </row>
    <row r="42" spans="1:5" ht="15.75" thickBot="1">
      <c r="A42" s="814"/>
      <c r="B42" s="2"/>
      <c r="C42" s="809" t="s">
        <v>44</v>
      </c>
      <c r="D42" s="809"/>
      <c r="E42" s="9">
        <f>ESF!I38</f>
        <v>600345.30000000005</v>
      </c>
    </row>
    <row r="43" spans="1:5">
      <c r="A43" s="3"/>
      <c r="B43" s="812" t="s">
        <v>46</v>
      </c>
      <c r="C43" s="810" t="s">
        <v>48</v>
      </c>
      <c r="D43" s="810"/>
      <c r="E43" s="10">
        <f>ESF!I42</f>
        <v>92265019.920000002</v>
      </c>
    </row>
    <row r="44" spans="1:5">
      <c r="A44" s="3"/>
      <c r="B44" s="812"/>
      <c r="C44" s="808" t="s">
        <v>49</v>
      </c>
      <c r="D44" s="808"/>
      <c r="E44" s="8">
        <f>ESF!I44</f>
        <v>92265019.920000002</v>
      </c>
    </row>
    <row r="45" spans="1:5">
      <c r="A45" s="3"/>
      <c r="B45" s="812"/>
      <c r="C45" s="808" t="s">
        <v>50</v>
      </c>
      <c r="D45" s="808"/>
      <c r="E45" s="8">
        <f>ESF!I45</f>
        <v>0</v>
      </c>
    </row>
    <row r="46" spans="1:5">
      <c r="A46" s="3"/>
      <c r="B46" s="812"/>
      <c r="C46" s="808" t="s">
        <v>51</v>
      </c>
      <c r="D46" s="808"/>
      <c r="E46" s="8">
        <f>ESF!I46</f>
        <v>0</v>
      </c>
    </row>
    <row r="47" spans="1:5">
      <c r="A47" s="3"/>
      <c r="B47" s="812"/>
      <c r="C47" s="810" t="s">
        <v>52</v>
      </c>
      <c r="D47" s="810"/>
      <c r="E47" s="10">
        <f>ESF!I48</f>
        <v>24129085.989999998</v>
      </c>
    </row>
    <row r="48" spans="1:5">
      <c r="A48" s="3"/>
      <c r="B48" s="812"/>
      <c r="C48" s="808" t="s">
        <v>53</v>
      </c>
      <c r="D48" s="808"/>
      <c r="E48" s="8">
        <f>ESF!I50</f>
        <v>7339988.4100000001</v>
      </c>
    </row>
    <row r="49" spans="1:5">
      <c r="A49" s="3"/>
      <c r="B49" s="812"/>
      <c r="C49" s="808" t="s">
        <v>54</v>
      </c>
      <c r="D49" s="808"/>
      <c r="E49" s="8">
        <f>ESF!I51</f>
        <v>16789097.579999998</v>
      </c>
    </row>
    <row r="50" spans="1:5">
      <c r="A50" s="3"/>
      <c r="B50" s="812"/>
      <c r="C50" s="808" t="s">
        <v>55</v>
      </c>
      <c r="D50" s="808"/>
      <c r="E50" s="8">
        <f>ESF!I52</f>
        <v>0</v>
      </c>
    </row>
    <row r="51" spans="1:5">
      <c r="A51" s="3"/>
      <c r="B51" s="812"/>
      <c r="C51" s="808" t="s">
        <v>56</v>
      </c>
      <c r="D51" s="808"/>
      <c r="E51" s="8">
        <f>ESF!I53</f>
        <v>0</v>
      </c>
    </row>
    <row r="52" spans="1:5">
      <c r="A52" s="3"/>
      <c r="B52" s="812"/>
      <c r="C52" s="808" t="s">
        <v>57</v>
      </c>
      <c r="D52" s="808"/>
      <c r="E52" s="8">
        <f>ESF!I54</f>
        <v>0</v>
      </c>
    </row>
    <row r="53" spans="1:5">
      <c r="A53" s="3"/>
      <c r="B53" s="812"/>
      <c r="C53" s="810" t="s">
        <v>58</v>
      </c>
      <c r="D53" s="810"/>
      <c r="E53" s="10">
        <f>ESF!I56</f>
        <v>0</v>
      </c>
    </row>
    <row r="54" spans="1:5">
      <c r="A54" s="3"/>
      <c r="B54" s="812"/>
      <c r="C54" s="808" t="s">
        <v>59</v>
      </c>
      <c r="D54" s="808"/>
      <c r="E54" s="8">
        <f>ESF!I58</f>
        <v>0</v>
      </c>
    </row>
    <row r="55" spans="1:5">
      <c r="A55" s="3"/>
      <c r="B55" s="812"/>
      <c r="C55" s="808" t="s">
        <v>60</v>
      </c>
      <c r="D55" s="808"/>
      <c r="E55" s="8">
        <f>ESF!I59</f>
        <v>0</v>
      </c>
    </row>
    <row r="56" spans="1:5" ht="15.75" thickBot="1">
      <c r="A56" s="3"/>
      <c r="B56" s="812"/>
      <c r="C56" s="809" t="s">
        <v>61</v>
      </c>
      <c r="D56" s="809"/>
      <c r="E56" s="9">
        <f>ESF!I61</f>
        <v>116394105.91</v>
      </c>
    </row>
    <row r="57" spans="1:5" ht="15.75" thickBot="1">
      <c r="A57" s="3"/>
      <c r="B57" s="2"/>
      <c r="C57" s="809" t="s">
        <v>62</v>
      </c>
      <c r="D57" s="809"/>
      <c r="E57" s="9">
        <f>ESF!I63</f>
        <v>116994451.20999999</v>
      </c>
    </row>
    <row r="58" spans="1:5">
      <c r="A58" s="3"/>
      <c r="B58" s="2"/>
      <c r="C58" s="818" t="s">
        <v>4</v>
      </c>
      <c r="D58" s="818"/>
      <c r="E58" s="1">
        <v>2012</v>
      </c>
    </row>
    <row r="59" spans="1:5">
      <c r="A59" s="814" t="s">
        <v>67</v>
      </c>
      <c r="B59" s="812" t="s">
        <v>7</v>
      </c>
      <c r="C59" s="808" t="s">
        <v>9</v>
      </c>
      <c r="D59" s="808"/>
      <c r="E59" s="8">
        <f>ESF!E16</f>
        <v>31302156.539999999</v>
      </c>
    </row>
    <row r="60" spans="1:5">
      <c r="A60" s="814"/>
      <c r="B60" s="812"/>
      <c r="C60" s="808" t="s">
        <v>11</v>
      </c>
      <c r="D60" s="808"/>
      <c r="E60" s="8">
        <f>ESF!E17</f>
        <v>6608</v>
      </c>
    </row>
    <row r="61" spans="1:5">
      <c r="A61" s="814"/>
      <c r="B61" s="812"/>
      <c r="C61" s="808" t="s">
        <v>13</v>
      </c>
      <c r="D61" s="808"/>
      <c r="E61" s="8">
        <f>ESF!E18</f>
        <v>4001.15</v>
      </c>
    </row>
    <row r="62" spans="1:5">
      <c r="A62" s="814"/>
      <c r="B62" s="812"/>
      <c r="C62" s="808" t="s">
        <v>15</v>
      </c>
      <c r="D62" s="808"/>
      <c r="E62" s="8">
        <f>ESF!E19</f>
        <v>0</v>
      </c>
    </row>
    <row r="63" spans="1:5">
      <c r="A63" s="814"/>
      <c r="B63" s="812"/>
      <c r="C63" s="808" t="s">
        <v>17</v>
      </c>
      <c r="D63" s="808"/>
      <c r="E63" s="8">
        <f>ESF!E20</f>
        <v>0</v>
      </c>
    </row>
    <row r="64" spans="1:5">
      <c r="A64" s="814"/>
      <c r="B64" s="812"/>
      <c r="C64" s="808" t="s">
        <v>19</v>
      </c>
      <c r="D64" s="808"/>
      <c r="E64" s="8">
        <f>ESF!E21</f>
        <v>0</v>
      </c>
    </row>
    <row r="65" spans="1:5">
      <c r="A65" s="814"/>
      <c r="B65" s="812"/>
      <c r="C65" s="808" t="s">
        <v>21</v>
      </c>
      <c r="D65" s="808"/>
      <c r="E65" s="8">
        <f>ESF!E22</f>
        <v>1827</v>
      </c>
    </row>
    <row r="66" spans="1:5" ht="15.75" thickBot="1">
      <c r="A66" s="814"/>
      <c r="B66" s="4"/>
      <c r="C66" s="809" t="s">
        <v>24</v>
      </c>
      <c r="D66" s="809"/>
      <c r="E66" s="9">
        <f>ESF!E24</f>
        <v>31314592.689999998</v>
      </c>
    </row>
    <row r="67" spans="1:5">
      <c r="A67" s="814"/>
      <c r="B67" s="812" t="s">
        <v>26</v>
      </c>
      <c r="C67" s="808" t="s">
        <v>28</v>
      </c>
      <c r="D67" s="808"/>
      <c r="E67" s="8">
        <f>ESF!E29</f>
        <v>0</v>
      </c>
    </row>
    <row r="68" spans="1:5">
      <c r="A68" s="814"/>
      <c r="B68" s="812"/>
      <c r="C68" s="808" t="s">
        <v>30</v>
      </c>
      <c r="D68" s="808"/>
      <c r="E68" s="8">
        <f>ESF!E30</f>
        <v>0</v>
      </c>
    </row>
    <row r="69" spans="1:5">
      <c r="A69" s="814"/>
      <c r="B69" s="812"/>
      <c r="C69" s="808" t="s">
        <v>32</v>
      </c>
      <c r="D69" s="808"/>
      <c r="E69" s="8">
        <f>ESF!E31</f>
        <v>77451815.290000007</v>
      </c>
    </row>
    <row r="70" spans="1:5">
      <c r="A70" s="814"/>
      <c r="B70" s="812"/>
      <c r="C70" s="808" t="s">
        <v>34</v>
      </c>
      <c r="D70" s="808"/>
      <c r="E70" s="8">
        <f>ESF!E32</f>
        <v>28612721.880000003</v>
      </c>
    </row>
    <row r="71" spans="1:5">
      <c r="A71" s="814"/>
      <c r="B71" s="812"/>
      <c r="C71" s="808" t="s">
        <v>36</v>
      </c>
      <c r="D71" s="808"/>
      <c r="E71" s="8">
        <f>ESF!E33</f>
        <v>2851.04</v>
      </c>
    </row>
    <row r="72" spans="1:5">
      <c r="A72" s="814"/>
      <c r="B72" s="812"/>
      <c r="C72" s="808" t="s">
        <v>38</v>
      </c>
      <c r="D72" s="808"/>
      <c r="E72" s="8">
        <f>ESF!E34</f>
        <v>-10645952.26</v>
      </c>
    </row>
    <row r="73" spans="1:5">
      <c r="A73" s="814"/>
      <c r="B73" s="812"/>
      <c r="C73" s="808" t="s">
        <v>40</v>
      </c>
      <c r="D73" s="808"/>
      <c r="E73" s="8">
        <f>ESF!E35</f>
        <v>0</v>
      </c>
    </row>
    <row r="74" spans="1:5">
      <c r="A74" s="814"/>
      <c r="B74" s="812"/>
      <c r="C74" s="808" t="s">
        <v>41</v>
      </c>
      <c r="D74" s="808"/>
      <c r="E74" s="8">
        <f>ESF!E36</f>
        <v>0</v>
      </c>
    </row>
    <row r="75" spans="1:5">
      <c r="A75" s="814"/>
      <c r="B75" s="812"/>
      <c r="C75" s="808" t="s">
        <v>43</v>
      </c>
      <c r="D75" s="808"/>
      <c r="E75" s="8">
        <f>ESF!E37</f>
        <v>0</v>
      </c>
    </row>
    <row r="76" spans="1:5" ht="15.75" thickBot="1">
      <c r="A76" s="814"/>
      <c r="B76" s="4"/>
      <c r="C76" s="809" t="s">
        <v>45</v>
      </c>
      <c r="D76" s="809"/>
      <c r="E76" s="9">
        <f>ESF!E39</f>
        <v>95421435.950000018</v>
      </c>
    </row>
    <row r="77" spans="1:5" ht="15.75" thickBot="1">
      <c r="A77" s="814"/>
      <c r="B77" s="2"/>
      <c r="C77" s="809" t="s">
        <v>47</v>
      </c>
      <c r="D77" s="809"/>
      <c r="E77" s="9">
        <f>ESF!E41</f>
        <v>126736028.64000002</v>
      </c>
    </row>
    <row r="78" spans="1:5">
      <c r="A78" s="814" t="s">
        <v>68</v>
      </c>
      <c r="B78" s="812" t="s">
        <v>8</v>
      </c>
      <c r="C78" s="808" t="s">
        <v>10</v>
      </c>
      <c r="D78" s="808"/>
      <c r="E78" s="8">
        <f>ESF!J16</f>
        <v>9208849.2799999993</v>
      </c>
    </row>
    <row r="79" spans="1:5">
      <c r="A79" s="814"/>
      <c r="B79" s="812"/>
      <c r="C79" s="808" t="s">
        <v>12</v>
      </c>
      <c r="D79" s="808"/>
      <c r="E79" s="8">
        <f>ESF!J17</f>
        <v>0</v>
      </c>
    </row>
    <row r="80" spans="1:5">
      <c r="A80" s="814"/>
      <c r="B80" s="812"/>
      <c r="C80" s="808" t="s">
        <v>14</v>
      </c>
      <c r="D80" s="808"/>
      <c r="E80" s="8">
        <f>ESF!J18</f>
        <v>0</v>
      </c>
    </row>
    <row r="81" spans="1:5">
      <c r="A81" s="814"/>
      <c r="B81" s="812"/>
      <c r="C81" s="808" t="s">
        <v>16</v>
      </c>
      <c r="D81" s="808"/>
      <c r="E81" s="8">
        <f>ESF!J19</f>
        <v>0</v>
      </c>
    </row>
    <row r="82" spans="1:5">
      <c r="A82" s="814"/>
      <c r="B82" s="812"/>
      <c r="C82" s="808" t="s">
        <v>18</v>
      </c>
      <c r="D82" s="808"/>
      <c r="E82" s="8">
        <f>ESF!J20</f>
        <v>0</v>
      </c>
    </row>
    <row r="83" spans="1:5">
      <c r="A83" s="814"/>
      <c r="B83" s="812"/>
      <c r="C83" s="808" t="s">
        <v>20</v>
      </c>
      <c r="D83" s="808"/>
      <c r="E83" s="8">
        <f>ESF!J21</f>
        <v>0</v>
      </c>
    </row>
    <row r="84" spans="1:5">
      <c r="A84" s="814"/>
      <c r="B84" s="812"/>
      <c r="C84" s="808" t="s">
        <v>22</v>
      </c>
      <c r="D84" s="808"/>
      <c r="E84" s="8">
        <f>ESF!J22</f>
        <v>0</v>
      </c>
    </row>
    <row r="85" spans="1:5">
      <c r="A85" s="814"/>
      <c r="B85" s="812"/>
      <c r="C85" s="808" t="s">
        <v>23</v>
      </c>
      <c r="D85" s="808"/>
      <c r="E85" s="8">
        <f>ESF!J23</f>
        <v>24972.91</v>
      </c>
    </row>
    <row r="86" spans="1:5" ht="15.75" thickBot="1">
      <c r="A86" s="814"/>
      <c r="B86" s="4"/>
      <c r="C86" s="809" t="s">
        <v>25</v>
      </c>
      <c r="D86" s="809"/>
      <c r="E86" s="9">
        <f>ESF!J25</f>
        <v>9233822.1899999995</v>
      </c>
    </row>
    <row r="87" spans="1:5">
      <c r="A87" s="814"/>
      <c r="B87" s="812" t="s">
        <v>27</v>
      </c>
      <c r="C87" s="808" t="s">
        <v>29</v>
      </c>
      <c r="D87" s="808"/>
      <c r="E87" s="8">
        <f>ESF!J29</f>
        <v>0</v>
      </c>
    </row>
    <row r="88" spans="1:5">
      <c r="A88" s="814"/>
      <c r="B88" s="812"/>
      <c r="C88" s="808" t="s">
        <v>31</v>
      </c>
      <c r="D88" s="808"/>
      <c r="E88" s="8">
        <f>ESF!J30</f>
        <v>0</v>
      </c>
    </row>
    <row r="89" spans="1:5">
      <c r="A89" s="814"/>
      <c r="B89" s="812"/>
      <c r="C89" s="808" t="s">
        <v>33</v>
      </c>
      <c r="D89" s="808"/>
      <c r="E89" s="8">
        <f>ESF!J31</f>
        <v>0</v>
      </c>
    </row>
    <row r="90" spans="1:5">
      <c r="A90" s="814"/>
      <c r="B90" s="812"/>
      <c r="C90" s="808" t="s">
        <v>35</v>
      </c>
      <c r="D90" s="808"/>
      <c r="E90" s="8">
        <f>ESF!J32</f>
        <v>0</v>
      </c>
    </row>
    <row r="91" spans="1:5">
      <c r="A91" s="814"/>
      <c r="B91" s="812"/>
      <c r="C91" s="808" t="s">
        <v>37</v>
      </c>
      <c r="D91" s="808"/>
      <c r="E91" s="8">
        <f>ESF!J33</f>
        <v>0</v>
      </c>
    </row>
    <row r="92" spans="1:5">
      <c r="A92" s="814"/>
      <c r="B92" s="812"/>
      <c r="C92" s="808" t="s">
        <v>39</v>
      </c>
      <c r="D92" s="808"/>
      <c r="E92" s="8">
        <f>ESF!J34</f>
        <v>0</v>
      </c>
    </row>
    <row r="93" spans="1:5" ht="15.75" thickBot="1">
      <c r="A93" s="814"/>
      <c r="B93" s="2"/>
      <c r="C93" s="809" t="s">
        <v>42</v>
      </c>
      <c r="D93" s="809"/>
      <c r="E93" s="9">
        <f>ESF!J36</f>
        <v>0</v>
      </c>
    </row>
    <row r="94" spans="1:5" ht="15.75" thickBot="1">
      <c r="A94" s="814"/>
      <c r="B94" s="2"/>
      <c r="C94" s="809" t="s">
        <v>44</v>
      </c>
      <c r="D94" s="809"/>
      <c r="E94" s="9">
        <f>ESF!J38</f>
        <v>9233822.1899999995</v>
      </c>
    </row>
    <row r="95" spans="1:5">
      <c r="A95" s="3"/>
      <c r="B95" s="812" t="s">
        <v>46</v>
      </c>
      <c r="C95" s="810" t="s">
        <v>48</v>
      </c>
      <c r="D95" s="810"/>
      <c r="E95" s="10">
        <f>ESF!J42</f>
        <v>92222648.560000002</v>
      </c>
    </row>
    <row r="96" spans="1:5">
      <c r="A96" s="3"/>
      <c r="B96" s="812"/>
      <c r="C96" s="808" t="s">
        <v>49</v>
      </c>
      <c r="D96" s="808"/>
      <c r="E96" s="8">
        <f>ESF!J44</f>
        <v>92222648.560000002</v>
      </c>
    </row>
    <row r="97" spans="1:5">
      <c r="A97" s="3"/>
      <c r="B97" s="812"/>
      <c r="C97" s="808" t="s">
        <v>50</v>
      </c>
      <c r="D97" s="808"/>
      <c r="E97" s="8">
        <f>ESF!J45</f>
        <v>0</v>
      </c>
    </row>
    <row r="98" spans="1:5">
      <c r="A98" s="3"/>
      <c r="B98" s="812"/>
      <c r="C98" s="808" t="s">
        <v>51</v>
      </c>
      <c r="D98" s="808"/>
      <c r="E98" s="8">
        <f>ESF!J46</f>
        <v>0</v>
      </c>
    </row>
    <row r="99" spans="1:5">
      <c r="A99" s="3"/>
      <c r="B99" s="812"/>
      <c r="C99" s="810" t="s">
        <v>52</v>
      </c>
      <c r="D99" s="810"/>
      <c r="E99" s="10">
        <f>ESF!J48</f>
        <v>25279557.890000001</v>
      </c>
    </row>
    <row r="100" spans="1:5">
      <c r="A100" s="3"/>
      <c r="B100" s="812"/>
      <c r="C100" s="808" t="s">
        <v>53</v>
      </c>
      <c r="D100" s="808"/>
      <c r="E100" s="8">
        <f>ESF!J50</f>
        <v>-2396469.65</v>
      </c>
    </row>
    <row r="101" spans="1:5">
      <c r="A101" s="3"/>
      <c r="B101" s="812"/>
      <c r="C101" s="808" t="s">
        <v>54</v>
      </c>
      <c r="D101" s="808"/>
      <c r="E101" s="8">
        <f>ESF!J51</f>
        <v>27676027.539999999</v>
      </c>
    </row>
    <row r="102" spans="1:5">
      <c r="A102" s="3"/>
      <c r="B102" s="812"/>
      <c r="C102" s="808" t="s">
        <v>55</v>
      </c>
      <c r="D102" s="808"/>
      <c r="E102" s="8">
        <f>ESF!J52</f>
        <v>0</v>
      </c>
    </row>
    <row r="103" spans="1:5">
      <c r="A103" s="3"/>
      <c r="B103" s="812"/>
      <c r="C103" s="808" t="s">
        <v>56</v>
      </c>
      <c r="D103" s="808"/>
      <c r="E103" s="8">
        <f>ESF!J53</f>
        <v>0</v>
      </c>
    </row>
    <row r="104" spans="1:5">
      <c r="A104" s="3"/>
      <c r="B104" s="812"/>
      <c r="C104" s="808" t="s">
        <v>57</v>
      </c>
      <c r="D104" s="808"/>
      <c r="E104" s="8">
        <f>ESF!J54</f>
        <v>0</v>
      </c>
    </row>
    <row r="105" spans="1:5">
      <c r="A105" s="3"/>
      <c r="B105" s="812"/>
      <c r="C105" s="810" t="s">
        <v>58</v>
      </c>
      <c r="D105" s="810"/>
      <c r="E105" s="10">
        <f>ESF!J56</f>
        <v>0</v>
      </c>
    </row>
    <row r="106" spans="1:5">
      <c r="A106" s="3"/>
      <c r="B106" s="812"/>
      <c r="C106" s="808" t="s">
        <v>59</v>
      </c>
      <c r="D106" s="808"/>
      <c r="E106" s="8">
        <f>ESF!J58</f>
        <v>0</v>
      </c>
    </row>
    <row r="107" spans="1:5">
      <c r="A107" s="3"/>
      <c r="B107" s="812"/>
      <c r="C107" s="808" t="s">
        <v>60</v>
      </c>
      <c r="D107" s="808"/>
      <c r="E107" s="8">
        <f>ESF!J59</f>
        <v>0</v>
      </c>
    </row>
    <row r="108" spans="1:5" ht="15.75" thickBot="1">
      <c r="A108" s="3"/>
      <c r="B108" s="812"/>
      <c r="C108" s="809" t="s">
        <v>61</v>
      </c>
      <c r="D108" s="809"/>
      <c r="E108" s="9">
        <f>ESF!J61</f>
        <v>117502206.45</v>
      </c>
    </row>
    <row r="109" spans="1:5" ht="15.75" thickBot="1">
      <c r="A109" s="3"/>
      <c r="B109" s="2"/>
      <c r="C109" s="809" t="s">
        <v>62</v>
      </c>
      <c r="D109" s="809"/>
      <c r="E109" s="9">
        <f>ESF!J63</f>
        <v>126736028.64</v>
      </c>
    </row>
    <row r="110" spans="1:5">
      <c r="A110" s="3"/>
      <c r="B110" s="2"/>
      <c r="C110" s="811" t="s">
        <v>73</v>
      </c>
      <c r="D110" s="5" t="s">
        <v>63</v>
      </c>
      <c r="E110" s="10" t="str">
        <f>ESF!C71</f>
        <v>DR RODRIGO CARRASCO RAMIREZ</v>
      </c>
    </row>
    <row r="111" spans="1:5">
      <c r="A111" s="3"/>
      <c r="B111" s="2"/>
      <c r="C111" s="807"/>
      <c r="D111" s="5" t="s">
        <v>64</v>
      </c>
      <c r="E111" s="10" t="str">
        <f>ESF!C72</f>
        <v>DIRECTOR GENERAL</v>
      </c>
    </row>
    <row r="112" spans="1:5">
      <c r="A112" s="3"/>
      <c r="B112" s="2"/>
      <c r="C112" s="807" t="s">
        <v>72</v>
      </c>
      <c r="D112" s="5" t="s">
        <v>63</v>
      </c>
      <c r="E112" s="10" t="str">
        <f>ESF!G71</f>
        <v>CP RAMIRO CONTRERAS RODRIGUEZ</v>
      </c>
    </row>
    <row r="113" spans="1:5">
      <c r="A113" s="3"/>
      <c r="B113" s="2"/>
      <c r="C113" s="807"/>
      <c r="D113" s="5" t="s">
        <v>64</v>
      </c>
      <c r="E113" s="10" t="str">
        <f>ESF!G72</f>
        <v>SUBDIRECTOR DE FINANZAS Y ADMINISTRACION</v>
      </c>
    </row>
    <row r="114" spans="1:5">
      <c r="A114" s="813" t="s">
        <v>1</v>
      </c>
      <c r="B114" s="813"/>
      <c r="C114" s="813"/>
      <c r="D114" s="813"/>
      <c r="E114" s="13" t="e">
        <f>ECSF!#REF!</f>
        <v>#REF!</v>
      </c>
    </row>
    <row r="115" spans="1:5">
      <c r="A115" s="813" t="s">
        <v>3</v>
      </c>
      <c r="B115" s="813"/>
      <c r="C115" s="813"/>
      <c r="D115" s="813"/>
      <c r="E115" s="13">
        <f>ECSF!D5</f>
        <v>0</v>
      </c>
    </row>
    <row r="116" spans="1:5">
      <c r="A116" s="813" t="s">
        <v>2</v>
      </c>
      <c r="B116" s="813"/>
      <c r="C116" s="813"/>
      <c r="D116" s="813"/>
      <c r="E116" s="14"/>
    </row>
    <row r="117" spans="1:5">
      <c r="A117" s="813" t="s">
        <v>71</v>
      </c>
      <c r="B117" s="813"/>
      <c r="C117" s="813"/>
      <c r="D117" s="813"/>
      <c r="E117" t="s">
        <v>70</v>
      </c>
    </row>
    <row r="118" spans="1:5">
      <c r="B118" s="815" t="s">
        <v>65</v>
      </c>
      <c r="C118" s="810" t="s">
        <v>5</v>
      </c>
      <c r="D118" s="810"/>
      <c r="E118" s="11">
        <f>ECSF!E12</f>
        <v>0</v>
      </c>
    </row>
    <row r="119" spans="1:5">
      <c r="B119" s="815"/>
      <c r="C119" s="810" t="s">
        <v>7</v>
      </c>
      <c r="D119" s="810"/>
      <c r="E119" s="11">
        <f>ECSF!E14</f>
        <v>0</v>
      </c>
    </row>
    <row r="120" spans="1:5">
      <c r="B120" s="815"/>
      <c r="C120" s="808" t="s">
        <v>9</v>
      </c>
      <c r="D120" s="808"/>
      <c r="E120" s="12">
        <f>ECSF!E16</f>
        <v>0</v>
      </c>
    </row>
    <row r="121" spans="1:5">
      <c r="B121" s="815"/>
      <c r="C121" s="808" t="s">
        <v>11</v>
      </c>
      <c r="D121" s="808"/>
      <c r="E121" s="12">
        <f>ECSF!E17</f>
        <v>0</v>
      </c>
    </row>
    <row r="122" spans="1:5">
      <c r="B122" s="815"/>
      <c r="C122" s="808" t="s">
        <v>13</v>
      </c>
      <c r="D122" s="808"/>
      <c r="E122" s="12">
        <f>ECSF!E18</f>
        <v>0</v>
      </c>
    </row>
    <row r="123" spans="1:5">
      <c r="B123" s="815"/>
      <c r="C123" s="808" t="s">
        <v>15</v>
      </c>
      <c r="D123" s="808"/>
      <c r="E123" s="12">
        <f>ECSF!E19</f>
        <v>0</v>
      </c>
    </row>
    <row r="124" spans="1:5">
      <c r="B124" s="815"/>
      <c r="C124" s="808" t="s">
        <v>17</v>
      </c>
      <c r="D124" s="808"/>
      <c r="E124" s="12">
        <f>ECSF!E20</f>
        <v>0</v>
      </c>
    </row>
    <row r="125" spans="1:5">
      <c r="B125" s="815"/>
      <c r="C125" s="808" t="s">
        <v>19</v>
      </c>
      <c r="D125" s="808"/>
      <c r="E125" s="12">
        <f>ECSF!E21</f>
        <v>0</v>
      </c>
    </row>
    <row r="126" spans="1:5">
      <c r="B126" s="815"/>
      <c r="C126" s="808" t="s">
        <v>21</v>
      </c>
      <c r="D126" s="808"/>
      <c r="E126" s="12">
        <f>ECSF!E22</f>
        <v>0</v>
      </c>
    </row>
    <row r="127" spans="1:5">
      <c r="B127" s="815"/>
      <c r="C127" s="810" t="s">
        <v>26</v>
      </c>
      <c r="D127" s="810"/>
      <c r="E127" s="11">
        <f>ECSF!E24</f>
        <v>0</v>
      </c>
    </row>
    <row r="128" spans="1:5">
      <c r="B128" s="815"/>
      <c r="C128" s="808" t="s">
        <v>28</v>
      </c>
      <c r="D128" s="808"/>
      <c r="E128" s="12">
        <f>ECSF!E26</f>
        <v>0</v>
      </c>
    </row>
    <row r="129" spans="2:5">
      <c r="B129" s="815"/>
      <c r="C129" s="808" t="s">
        <v>30</v>
      </c>
      <c r="D129" s="808"/>
      <c r="E129" s="12">
        <f>ECSF!E27</f>
        <v>0</v>
      </c>
    </row>
    <row r="130" spans="2:5">
      <c r="B130" s="815"/>
      <c r="C130" s="808" t="s">
        <v>32</v>
      </c>
      <c r="D130" s="808"/>
      <c r="E130" s="12">
        <f>ECSF!E28</f>
        <v>0</v>
      </c>
    </row>
    <row r="131" spans="2:5">
      <c r="B131" s="815"/>
      <c r="C131" s="808" t="s">
        <v>34</v>
      </c>
      <c r="D131" s="808"/>
      <c r="E131" s="12">
        <f>ECSF!E29</f>
        <v>0</v>
      </c>
    </row>
    <row r="132" spans="2:5">
      <c r="B132" s="815"/>
      <c r="C132" s="808" t="s">
        <v>36</v>
      </c>
      <c r="D132" s="808"/>
      <c r="E132" s="12">
        <f>ECSF!E30</f>
        <v>0</v>
      </c>
    </row>
    <row r="133" spans="2:5">
      <c r="B133" s="815"/>
      <c r="C133" s="808" t="s">
        <v>38</v>
      </c>
      <c r="D133" s="808"/>
      <c r="E133" s="12">
        <f>ECSF!E31</f>
        <v>0</v>
      </c>
    </row>
    <row r="134" spans="2:5">
      <c r="B134" s="815"/>
      <c r="C134" s="808" t="s">
        <v>40</v>
      </c>
      <c r="D134" s="808"/>
      <c r="E134" s="12">
        <f>ECSF!E32</f>
        <v>0</v>
      </c>
    </row>
    <row r="135" spans="2:5">
      <c r="B135" s="815"/>
      <c r="C135" s="808" t="s">
        <v>41</v>
      </c>
      <c r="D135" s="808"/>
      <c r="E135" s="12">
        <f>ECSF!E33</f>
        <v>0</v>
      </c>
    </row>
    <row r="136" spans="2:5">
      <c r="B136" s="815"/>
      <c r="C136" s="808" t="s">
        <v>43</v>
      </c>
      <c r="D136" s="808"/>
      <c r="E136" s="12">
        <f>ECSF!E34</f>
        <v>0</v>
      </c>
    </row>
    <row r="137" spans="2:5">
      <c r="B137" s="815"/>
      <c r="C137" s="810" t="s">
        <v>6</v>
      </c>
      <c r="D137" s="810"/>
      <c r="E137" s="11">
        <f>ECSF!J12</f>
        <v>4220</v>
      </c>
    </row>
    <row r="138" spans="2:5">
      <c r="B138" s="815"/>
      <c r="C138" s="810" t="s">
        <v>8</v>
      </c>
      <c r="D138" s="810"/>
      <c r="E138" s="11">
        <f>ECSF!J14</f>
        <v>4220</v>
      </c>
    </row>
    <row r="139" spans="2:5">
      <c r="B139" s="815"/>
      <c r="C139" s="808" t="s">
        <v>10</v>
      </c>
      <c r="D139" s="808"/>
      <c r="E139" s="12">
        <f>ECSF!J16</f>
        <v>0</v>
      </c>
    </row>
    <row r="140" spans="2:5">
      <c r="B140" s="815"/>
      <c r="C140" s="808" t="s">
        <v>12</v>
      </c>
      <c r="D140" s="808"/>
      <c r="E140" s="12">
        <f>ECSF!J17</f>
        <v>0</v>
      </c>
    </row>
    <row r="141" spans="2:5">
      <c r="B141" s="815"/>
      <c r="C141" s="808" t="s">
        <v>14</v>
      </c>
      <c r="D141" s="808"/>
      <c r="E141" s="12">
        <f>ECSF!J18</f>
        <v>0</v>
      </c>
    </row>
    <row r="142" spans="2:5">
      <c r="B142" s="815"/>
      <c r="C142" s="808" t="s">
        <v>16</v>
      </c>
      <c r="D142" s="808"/>
      <c r="E142" s="12">
        <f>ECSF!J19</f>
        <v>0</v>
      </c>
    </row>
    <row r="143" spans="2:5">
      <c r="B143" s="815"/>
      <c r="C143" s="808" t="s">
        <v>18</v>
      </c>
      <c r="D143" s="808"/>
      <c r="E143" s="12">
        <f>ECSF!J20</f>
        <v>0</v>
      </c>
    </row>
    <row r="144" spans="2:5">
      <c r="B144" s="815"/>
      <c r="C144" s="808" t="s">
        <v>20</v>
      </c>
      <c r="D144" s="808"/>
      <c r="E144" s="12">
        <f>ECSF!J21</f>
        <v>0</v>
      </c>
    </row>
    <row r="145" spans="2:5">
      <c r="B145" s="815"/>
      <c r="C145" s="808" t="s">
        <v>22</v>
      </c>
      <c r="D145" s="808"/>
      <c r="E145" s="12">
        <f>ECSF!J22</f>
        <v>0</v>
      </c>
    </row>
    <row r="146" spans="2:5">
      <c r="B146" s="815"/>
      <c r="C146" s="808" t="s">
        <v>23</v>
      </c>
      <c r="D146" s="808"/>
      <c r="E146" s="12">
        <f>ECSF!J23</f>
        <v>4220</v>
      </c>
    </row>
    <row r="147" spans="2:5">
      <c r="B147" s="815"/>
      <c r="C147" s="817" t="s">
        <v>27</v>
      </c>
      <c r="D147" s="817"/>
      <c r="E147" s="11">
        <f>ECSF!J25</f>
        <v>0</v>
      </c>
    </row>
    <row r="148" spans="2:5">
      <c r="B148" s="815"/>
      <c r="C148" s="808" t="s">
        <v>29</v>
      </c>
      <c r="D148" s="808"/>
      <c r="E148" s="12">
        <f>ECSF!J27</f>
        <v>0</v>
      </c>
    </row>
    <row r="149" spans="2:5">
      <c r="B149" s="815"/>
      <c r="C149" s="808" t="s">
        <v>31</v>
      </c>
      <c r="D149" s="808"/>
      <c r="E149" s="12">
        <f>ECSF!J28</f>
        <v>0</v>
      </c>
    </row>
    <row r="150" spans="2:5">
      <c r="B150" s="815"/>
      <c r="C150" s="808" t="s">
        <v>33</v>
      </c>
      <c r="D150" s="808"/>
      <c r="E150" s="12">
        <f>ECSF!J29</f>
        <v>0</v>
      </c>
    </row>
    <row r="151" spans="2:5">
      <c r="B151" s="815"/>
      <c r="C151" s="808" t="s">
        <v>35</v>
      </c>
      <c r="D151" s="808"/>
      <c r="E151" s="12">
        <f>ECSF!J30</f>
        <v>0</v>
      </c>
    </row>
    <row r="152" spans="2:5">
      <c r="B152" s="815"/>
      <c r="C152" s="808" t="s">
        <v>37</v>
      </c>
      <c r="D152" s="808"/>
      <c r="E152" s="12">
        <f>ECSF!J31</f>
        <v>0</v>
      </c>
    </row>
    <row r="153" spans="2:5">
      <c r="B153" s="815"/>
      <c r="C153" s="808" t="s">
        <v>39</v>
      </c>
      <c r="D153" s="808"/>
      <c r="E153" s="12">
        <f>ECSF!J32</f>
        <v>0</v>
      </c>
    </row>
    <row r="154" spans="2:5">
      <c r="B154" s="815"/>
      <c r="C154" s="810" t="s">
        <v>46</v>
      </c>
      <c r="D154" s="810"/>
      <c r="E154" s="11">
        <f>ECSF!J34</f>
        <v>9778829.4199999999</v>
      </c>
    </row>
    <row r="155" spans="2:5">
      <c r="B155" s="815"/>
      <c r="C155" s="810" t="s">
        <v>48</v>
      </c>
      <c r="D155" s="810"/>
      <c r="E155" s="11">
        <f>ECSF!J36</f>
        <v>42371.359999999404</v>
      </c>
    </row>
    <row r="156" spans="2:5">
      <c r="B156" s="815"/>
      <c r="C156" s="808" t="s">
        <v>49</v>
      </c>
      <c r="D156" s="808"/>
      <c r="E156" s="12">
        <f>ECSF!J38</f>
        <v>42371.359999999404</v>
      </c>
    </row>
    <row r="157" spans="2:5">
      <c r="B157" s="815"/>
      <c r="C157" s="808" t="s">
        <v>50</v>
      </c>
      <c r="D157" s="808"/>
      <c r="E157" s="12">
        <f>ECSF!J39</f>
        <v>0</v>
      </c>
    </row>
    <row r="158" spans="2:5">
      <c r="B158" s="815"/>
      <c r="C158" s="808" t="s">
        <v>51</v>
      </c>
      <c r="D158" s="808"/>
      <c r="E158" s="12">
        <f>ECSF!J40</f>
        <v>0</v>
      </c>
    </row>
    <row r="159" spans="2:5">
      <c r="B159" s="815"/>
      <c r="C159" s="810" t="s">
        <v>52</v>
      </c>
      <c r="D159" s="810"/>
      <c r="E159" s="11">
        <f>ECSF!J42</f>
        <v>9736458.0600000005</v>
      </c>
    </row>
    <row r="160" spans="2:5">
      <c r="B160" s="815"/>
      <c r="C160" s="808" t="s">
        <v>53</v>
      </c>
      <c r="D160" s="808"/>
      <c r="E160" s="12">
        <f>ECSF!J44</f>
        <v>9736458.0600000005</v>
      </c>
    </row>
    <row r="161" spans="2:5">
      <c r="B161" s="815"/>
      <c r="C161" s="808" t="s">
        <v>54</v>
      </c>
      <c r="D161" s="808"/>
      <c r="E161" s="12">
        <f>ECSF!J45</f>
        <v>0</v>
      </c>
    </row>
    <row r="162" spans="2:5">
      <c r="B162" s="815"/>
      <c r="C162" s="808" t="s">
        <v>55</v>
      </c>
      <c r="D162" s="808"/>
      <c r="E162" s="12">
        <f>ECSF!J46</f>
        <v>0</v>
      </c>
    </row>
    <row r="163" spans="2:5">
      <c r="B163" s="815"/>
      <c r="C163" s="808" t="s">
        <v>56</v>
      </c>
      <c r="D163" s="808"/>
      <c r="E163" s="12">
        <f>ECSF!J47</f>
        <v>0</v>
      </c>
    </row>
    <row r="164" spans="2:5">
      <c r="B164" s="815"/>
      <c r="C164" s="808" t="s">
        <v>57</v>
      </c>
      <c r="D164" s="808"/>
      <c r="E164" s="12">
        <f>ECSF!J48</f>
        <v>0</v>
      </c>
    </row>
    <row r="165" spans="2:5">
      <c r="B165" s="815"/>
      <c r="C165" s="810" t="s">
        <v>58</v>
      </c>
      <c r="D165" s="810"/>
      <c r="E165" s="11">
        <f>ECSF!J50</f>
        <v>0</v>
      </c>
    </row>
    <row r="166" spans="2:5">
      <c r="B166" s="815"/>
      <c r="C166" s="808" t="s">
        <v>59</v>
      </c>
      <c r="D166" s="808"/>
      <c r="E166" s="12">
        <f>ECSF!J52</f>
        <v>0</v>
      </c>
    </row>
    <row r="167" spans="2:5" ht="15" customHeight="1" thickBot="1">
      <c r="B167" s="816"/>
      <c r="C167" s="808" t="s">
        <v>60</v>
      </c>
      <c r="D167" s="808"/>
      <c r="E167" s="12">
        <f>ECSF!J53</f>
        <v>0</v>
      </c>
    </row>
    <row r="168" spans="2:5">
      <c r="B168" s="815" t="s">
        <v>66</v>
      </c>
      <c r="C168" s="810" t="s">
        <v>5</v>
      </c>
      <c r="D168" s="810"/>
      <c r="E168" s="11">
        <f>ECSF!F12</f>
        <v>-9741577.4299999997</v>
      </c>
    </row>
    <row r="169" spans="2:5" ht="15" customHeight="1">
      <c r="B169" s="815"/>
      <c r="C169" s="810" t="s">
        <v>7</v>
      </c>
      <c r="D169" s="810"/>
      <c r="E169" s="11">
        <f>ECSF!F14</f>
        <v>-10240784.399999999</v>
      </c>
    </row>
    <row r="170" spans="2:5" ht="15" customHeight="1">
      <c r="B170" s="815"/>
      <c r="C170" s="808" t="s">
        <v>9</v>
      </c>
      <c r="D170" s="808"/>
      <c r="E170" s="12">
        <f>ECSF!F16</f>
        <v>-10336298.349999998</v>
      </c>
    </row>
    <row r="171" spans="2:5" ht="15" customHeight="1">
      <c r="B171" s="815"/>
      <c r="C171" s="808" t="s">
        <v>11</v>
      </c>
      <c r="D171" s="808"/>
      <c r="E171" s="12">
        <f>ECSF!F17</f>
        <v>66513.77</v>
      </c>
    </row>
    <row r="172" spans="2:5">
      <c r="B172" s="815"/>
      <c r="C172" s="808" t="s">
        <v>13</v>
      </c>
      <c r="D172" s="808"/>
      <c r="E172" s="12">
        <f>ECSF!F18</f>
        <v>29000.18</v>
      </c>
    </row>
    <row r="173" spans="2:5">
      <c r="B173" s="815"/>
      <c r="C173" s="808" t="s">
        <v>15</v>
      </c>
      <c r="D173" s="808"/>
      <c r="E173" s="12">
        <f>ECSF!F19</f>
        <v>0</v>
      </c>
    </row>
    <row r="174" spans="2:5" ht="15" customHeight="1">
      <c r="B174" s="815"/>
      <c r="C174" s="808" t="s">
        <v>17</v>
      </c>
      <c r="D174" s="808"/>
      <c r="E174" s="12">
        <f>ECSF!F20</f>
        <v>0</v>
      </c>
    </row>
    <row r="175" spans="2:5" ht="15" customHeight="1">
      <c r="B175" s="815"/>
      <c r="C175" s="808" t="s">
        <v>19</v>
      </c>
      <c r="D175" s="808"/>
      <c r="E175" s="12">
        <f>ECSF!F21</f>
        <v>0</v>
      </c>
    </row>
    <row r="176" spans="2:5">
      <c r="B176" s="815"/>
      <c r="C176" s="808" t="s">
        <v>21</v>
      </c>
      <c r="D176" s="808"/>
      <c r="E176" s="12">
        <f>ECSF!F22</f>
        <v>0</v>
      </c>
    </row>
    <row r="177" spans="2:5" ht="15" customHeight="1">
      <c r="B177" s="815"/>
      <c r="C177" s="810" t="s">
        <v>26</v>
      </c>
      <c r="D177" s="810"/>
      <c r="E177" s="11">
        <f>ECSF!F24</f>
        <v>499206.96999999881</v>
      </c>
    </row>
    <row r="178" spans="2:5">
      <c r="B178" s="815"/>
      <c r="C178" s="808" t="s">
        <v>28</v>
      </c>
      <c r="D178" s="808"/>
      <c r="E178" s="12">
        <f>ECSF!F26</f>
        <v>0</v>
      </c>
    </row>
    <row r="179" spans="2:5" ht="15" customHeight="1">
      <c r="B179" s="815"/>
      <c r="C179" s="808" t="s">
        <v>30</v>
      </c>
      <c r="D179" s="808"/>
      <c r="E179" s="12">
        <f>ECSF!F27</f>
        <v>0</v>
      </c>
    </row>
    <row r="180" spans="2:5" ht="15" customHeight="1">
      <c r="B180" s="815"/>
      <c r="C180" s="808" t="s">
        <v>32</v>
      </c>
      <c r="D180" s="808"/>
      <c r="E180" s="12">
        <f>ECSF!F28</f>
        <v>0</v>
      </c>
    </row>
    <row r="181" spans="2:5" ht="15" customHeight="1">
      <c r="B181" s="815"/>
      <c r="C181" s="808" t="s">
        <v>34</v>
      </c>
      <c r="D181" s="808"/>
      <c r="E181" s="12">
        <f>ECSF!F29</f>
        <v>499206.96999999881</v>
      </c>
    </row>
    <row r="182" spans="2:5" ht="15" customHeight="1">
      <c r="B182" s="815"/>
      <c r="C182" s="808" t="s">
        <v>36</v>
      </c>
      <c r="D182" s="808"/>
      <c r="E182" s="12">
        <f>ECSF!F30</f>
        <v>0</v>
      </c>
    </row>
    <row r="183" spans="2:5" ht="15" customHeight="1">
      <c r="B183" s="815"/>
      <c r="C183" s="808" t="s">
        <v>38</v>
      </c>
      <c r="D183" s="808"/>
      <c r="E183" s="12">
        <f>ECSF!F31</f>
        <v>0</v>
      </c>
    </row>
    <row r="184" spans="2:5" ht="15" customHeight="1">
      <c r="B184" s="815"/>
      <c r="C184" s="808" t="s">
        <v>40</v>
      </c>
      <c r="D184" s="808"/>
      <c r="E184" s="12">
        <f>ECSF!F32</f>
        <v>0</v>
      </c>
    </row>
    <row r="185" spans="2:5" ht="15" customHeight="1">
      <c r="B185" s="815"/>
      <c r="C185" s="808" t="s">
        <v>41</v>
      </c>
      <c r="D185" s="808"/>
      <c r="E185" s="12">
        <f>ECSF!F33</f>
        <v>0</v>
      </c>
    </row>
    <row r="186" spans="2:5" ht="15" customHeight="1">
      <c r="B186" s="815"/>
      <c r="C186" s="808" t="s">
        <v>43</v>
      </c>
      <c r="D186" s="808"/>
      <c r="E186" s="12">
        <f>ECSF!F34</f>
        <v>0</v>
      </c>
    </row>
    <row r="187" spans="2:5" ht="15" customHeight="1">
      <c r="B187" s="815"/>
      <c r="C187" s="810" t="s">
        <v>6</v>
      </c>
      <c r="D187" s="810"/>
      <c r="E187" s="11">
        <f>ECSF!K12</f>
        <v>8637696.8899999987</v>
      </c>
    </row>
    <row r="188" spans="2:5">
      <c r="B188" s="815"/>
      <c r="C188" s="810" t="s">
        <v>8</v>
      </c>
      <c r="D188" s="810"/>
      <c r="E188" s="11">
        <f>ECSF!K14</f>
        <v>8637696.8899999987</v>
      </c>
    </row>
    <row r="189" spans="2:5">
      <c r="B189" s="815"/>
      <c r="C189" s="808" t="s">
        <v>10</v>
      </c>
      <c r="D189" s="808"/>
      <c r="E189" s="12">
        <f>ECSF!K16</f>
        <v>8637696.8899999987</v>
      </c>
    </row>
    <row r="190" spans="2:5">
      <c r="B190" s="815"/>
      <c r="C190" s="808" t="s">
        <v>12</v>
      </c>
      <c r="D190" s="808"/>
      <c r="E190" s="12">
        <f>ECSF!K17</f>
        <v>0</v>
      </c>
    </row>
    <row r="191" spans="2:5" ht="15" customHeight="1">
      <c r="B191" s="815"/>
      <c r="C191" s="808" t="s">
        <v>14</v>
      </c>
      <c r="D191" s="808"/>
      <c r="E191" s="12">
        <f>ECSF!K18</f>
        <v>0</v>
      </c>
    </row>
    <row r="192" spans="2:5">
      <c r="B192" s="815"/>
      <c r="C192" s="808" t="s">
        <v>16</v>
      </c>
      <c r="D192" s="808"/>
      <c r="E192" s="12">
        <f>ECSF!K19</f>
        <v>0</v>
      </c>
    </row>
    <row r="193" spans="2:5" ht="15" customHeight="1">
      <c r="B193" s="815"/>
      <c r="C193" s="808" t="s">
        <v>18</v>
      </c>
      <c r="D193" s="808"/>
      <c r="E193" s="12">
        <f>ECSF!K20</f>
        <v>0</v>
      </c>
    </row>
    <row r="194" spans="2:5" ht="15" customHeight="1">
      <c r="B194" s="815"/>
      <c r="C194" s="808" t="s">
        <v>20</v>
      </c>
      <c r="D194" s="808"/>
      <c r="E194" s="12">
        <f>ECSF!K21</f>
        <v>0</v>
      </c>
    </row>
    <row r="195" spans="2:5" ht="15" customHeight="1">
      <c r="B195" s="815"/>
      <c r="C195" s="808" t="s">
        <v>22</v>
      </c>
      <c r="D195" s="808"/>
      <c r="E195" s="12">
        <f>ECSF!K22</f>
        <v>0</v>
      </c>
    </row>
    <row r="196" spans="2:5" ht="15" customHeight="1">
      <c r="B196" s="815"/>
      <c r="C196" s="808" t="s">
        <v>23</v>
      </c>
      <c r="D196" s="808"/>
      <c r="E196" s="12">
        <f>ECSF!K23</f>
        <v>0</v>
      </c>
    </row>
    <row r="197" spans="2:5" ht="15" customHeight="1">
      <c r="B197" s="815"/>
      <c r="C197" s="817" t="s">
        <v>27</v>
      </c>
      <c r="D197" s="817"/>
      <c r="E197" s="11">
        <f>ECSF!K25</f>
        <v>0</v>
      </c>
    </row>
    <row r="198" spans="2:5" ht="15" customHeight="1">
      <c r="B198" s="815"/>
      <c r="C198" s="808" t="s">
        <v>29</v>
      </c>
      <c r="D198" s="808"/>
      <c r="E198" s="12">
        <f>ECSF!K27</f>
        <v>0</v>
      </c>
    </row>
    <row r="199" spans="2:5" ht="15" customHeight="1">
      <c r="B199" s="815"/>
      <c r="C199" s="808" t="s">
        <v>31</v>
      </c>
      <c r="D199" s="808"/>
      <c r="E199" s="12">
        <f>ECSF!K28</f>
        <v>0</v>
      </c>
    </row>
    <row r="200" spans="2:5" ht="15" customHeight="1">
      <c r="B200" s="815"/>
      <c r="C200" s="808" t="s">
        <v>33</v>
      </c>
      <c r="D200" s="808"/>
      <c r="E200" s="12">
        <f>ECSF!K29</f>
        <v>0</v>
      </c>
    </row>
    <row r="201" spans="2:5">
      <c r="B201" s="815"/>
      <c r="C201" s="808" t="s">
        <v>35</v>
      </c>
      <c r="D201" s="808"/>
      <c r="E201" s="12">
        <f>ECSF!K30</f>
        <v>0</v>
      </c>
    </row>
    <row r="202" spans="2:5" ht="15" customHeight="1">
      <c r="B202" s="815"/>
      <c r="C202" s="808" t="s">
        <v>37</v>
      </c>
      <c r="D202" s="808"/>
      <c r="E202" s="12">
        <f>ECSF!K31</f>
        <v>0</v>
      </c>
    </row>
    <row r="203" spans="2:5">
      <c r="B203" s="815"/>
      <c r="C203" s="808" t="s">
        <v>39</v>
      </c>
      <c r="D203" s="808"/>
      <c r="E203" s="12">
        <f>ECSF!K32</f>
        <v>0</v>
      </c>
    </row>
    <row r="204" spans="2:5" ht="15" customHeight="1">
      <c r="B204" s="815"/>
      <c r="C204" s="810" t="s">
        <v>46</v>
      </c>
      <c r="D204" s="810"/>
      <c r="E204" s="11">
        <f>ECSF!K34</f>
        <v>10886929.960000001</v>
      </c>
    </row>
    <row r="205" spans="2:5" ht="15" customHeight="1">
      <c r="B205" s="815"/>
      <c r="C205" s="810" t="s">
        <v>48</v>
      </c>
      <c r="D205" s="810"/>
      <c r="E205" s="11">
        <f>ECSF!K36</f>
        <v>0</v>
      </c>
    </row>
    <row r="206" spans="2:5" ht="15" customHeight="1">
      <c r="B206" s="815"/>
      <c r="C206" s="808" t="s">
        <v>49</v>
      </c>
      <c r="D206" s="808"/>
      <c r="E206" s="12">
        <f>ECSF!K38</f>
        <v>0</v>
      </c>
    </row>
    <row r="207" spans="2:5" ht="15" customHeight="1">
      <c r="B207" s="815"/>
      <c r="C207" s="808" t="s">
        <v>50</v>
      </c>
      <c r="D207" s="808"/>
      <c r="E207" s="12">
        <f>ECSF!K39</f>
        <v>0</v>
      </c>
    </row>
    <row r="208" spans="2:5" ht="15" customHeight="1">
      <c r="B208" s="815"/>
      <c r="C208" s="808" t="s">
        <v>51</v>
      </c>
      <c r="D208" s="808"/>
      <c r="E208" s="12">
        <f>ECSF!K40</f>
        <v>0</v>
      </c>
    </row>
    <row r="209" spans="2:5" ht="15" customHeight="1">
      <c r="B209" s="815"/>
      <c r="C209" s="810" t="s">
        <v>52</v>
      </c>
      <c r="D209" s="810"/>
      <c r="E209" s="11">
        <f>ECSF!K42</f>
        <v>10886929.960000001</v>
      </c>
    </row>
    <row r="210" spans="2:5">
      <c r="B210" s="815"/>
      <c r="C210" s="808" t="s">
        <v>53</v>
      </c>
      <c r="D210" s="808"/>
      <c r="E210" s="12">
        <f>ECSF!K44</f>
        <v>0</v>
      </c>
    </row>
    <row r="211" spans="2:5" ht="15" customHeight="1">
      <c r="B211" s="815"/>
      <c r="C211" s="808" t="s">
        <v>54</v>
      </c>
      <c r="D211" s="808"/>
      <c r="E211" s="12">
        <f>ECSF!K45</f>
        <v>10886929.960000001</v>
      </c>
    </row>
    <row r="212" spans="2:5">
      <c r="B212" s="815"/>
      <c r="C212" s="808" t="s">
        <v>55</v>
      </c>
      <c r="D212" s="808"/>
      <c r="E212" s="12">
        <f>ECSF!K46</f>
        <v>0</v>
      </c>
    </row>
    <row r="213" spans="2:5" ht="15" customHeight="1">
      <c r="B213" s="815"/>
      <c r="C213" s="808" t="s">
        <v>56</v>
      </c>
      <c r="D213" s="808"/>
      <c r="E213" s="12">
        <f>ECSF!K47</f>
        <v>0</v>
      </c>
    </row>
    <row r="214" spans="2:5">
      <c r="B214" s="815"/>
      <c r="C214" s="808" t="s">
        <v>57</v>
      </c>
      <c r="D214" s="808"/>
      <c r="E214" s="12">
        <f>ECSF!K48</f>
        <v>0</v>
      </c>
    </row>
    <row r="215" spans="2:5">
      <c r="B215" s="815"/>
      <c r="C215" s="810" t="s">
        <v>58</v>
      </c>
      <c r="D215" s="810"/>
      <c r="E215" s="11">
        <f>ECSF!K50</f>
        <v>0</v>
      </c>
    </row>
    <row r="216" spans="2:5">
      <c r="B216" s="815"/>
      <c r="C216" s="808" t="s">
        <v>59</v>
      </c>
      <c r="D216" s="808"/>
      <c r="E216" s="12">
        <f>ECSF!K52</f>
        <v>0</v>
      </c>
    </row>
    <row r="217" spans="2:5" ht="15.75" thickBot="1">
      <c r="B217" s="816"/>
      <c r="C217" s="808" t="s">
        <v>60</v>
      </c>
      <c r="D217" s="808"/>
      <c r="E217" s="12">
        <f>ECSF!K53</f>
        <v>0</v>
      </c>
    </row>
    <row r="218" spans="2:5">
      <c r="C218" s="811" t="s">
        <v>73</v>
      </c>
      <c r="D218" s="5" t="s">
        <v>63</v>
      </c>
      <c r="E218" s="15" t="str">
        <f>ECSF!D63</f>
        <v>DR RODRIGO CARRASCO RAMIREZ</v>
      </c>
    </row>
    <row r="219" spans="2:5">
      <c r="C219" s="807"/>
      <c r="D219" s="5" t="s">
        <v>64</v>
      </c>
      <c r="E219" s="15" t="str">
        <f>ECSF!D64</f>
        <v>DIRECTOR GENERAL</v>
      </c>
    </row>
    <row r="220" spans="2:5">
      <c r="C220" s="807" t="s">
        <v>72</v>
      </c>
      <c r="D220" s="5" t="s">
        <v>63</v>
      </c>
      <c r="E220" s="15" t="str">
        <f>ECSF!H63</f>
        <v>CP RAMIRO CONTERAS RODRIGUEZ</v>
      </c>
    </row>
    <row r="221" spans="2:5">
      <c r="C221" s="807"/>
      <c r="D221" s="5" t="s">
        <v>64</v>
      </c>
      <c r="E221" s="15" t="str">
        <f>ECSF!H64</f>
        <v>SUBDIRECTOR DE FINANZAS Y ADMINISTRACION</v>
      </c>
    </row>
  </sheetData>
  <sheetProtection password="C4FF" sheet="1" objects="1" scenarios="1"/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zoomScale="85" zoomScaleNormal="85" workbookViewId="0">
      <selection activeCell="H2" sqref="A2:I42"/>
    </sheetView>
  </sheetViews>
  <sheetFormatPr baseColWidth="10" defaultRowHeight="12.75"/>
  <cols>
    <col min="1" max="1" width="1.140625" style="26" customWidth="1"/>
    <col min="2" max="2" width="11.7109375" style="26" customWidth="1"/>
    <col min="3" max="3" width="54.42578125" style="26" customWidth="1"/>
    <col min="4" max="4" width="19.140625" style="163" customWidth="1"/>
    <col min="5" max="5" width="19.28515625" style="26" customWidth="1"/>
    <col min="6" max="6" width="19" style="26" customWidth="1"/>
    <col min="7" max="7" width="21.28515625" style="26" customWidth="1"/>
    <col min="8" max="8" width="18.7109375" style="26" customWidth="1"/>
    <col min="9" max="9" width="1.140625" style="26" customWidth="1"/>
    <col min="10" max="16384" width="11.42578125" style="26"/>
  </cols>
  <sheetData>
    <row r="1" spans="1:11" s="33" customFormat="1" ht="9" customHeight="1">
      <c r="A1" s="90"/>
      <c r="B1" s="93"/>
      <c r="C1" s="824"/>
      <c r="D1" s="824"/>
      <c r="E1" s="824"/>
      <c r="F1" s="824"/>
      <c r="G1" s="824"/>
      <c r="H1" s="93"/>
      <c r="I1" s="140"/>
      <c r="J1" s="26"/>
      <c r="K1" s="26"/>
    </row>
    <row r="2" spans="1:11" s="33" customFormat="1" ht="14.1" customHeight="1">
      <c r="A2" s="90"/>
      <c r="B2" s="93"/>
      <c r="C2" s="824" t="s">
        <v>444</v>
      </c>
      <c r="D2" s="824"/>
      <c r="E2" s="824"/>
      <c r="F2" s="824"/>
      <c r="G2" s="824"/>
      <c r="H2" s="93"/>
      <c r="I2" s="140"/>
      <c r="J2" s="140"/>
      <c r="K2" s="26"/>
    </row>
    <row r="3" spans="1:11" s="33" customFormat="1" ht="14.1" customHeight="1">
      <c r="A3" s="791" t="s">
        <v>4119</v>
      </c>
      <c r="B3" s="791"/>
      <c r="C3" s="791"/>
      <c r="D3" s="791"/>
      <c r="E3" s="791"/>
      <c r="F3" s="791"/>
      <c r="G3" s="791"/>
      <c r="H3" s="791"/>
      <c r="I3" s="140"/>
      <c r="J3" s="140"/>
      <c r="K3" s="26"/>
    </row>
    <row r="4" spans="1:11" s="33" customFormat="1" ht="14.1" customHeight="1">
      <c r="A4" s="90"/>
      <c r="B4" s="93"/>
      <c r="C4" s="824" t="s">
        <v>0</v>
      </c>
      <c r="D4" s="824"/>
      <c r="E4" s="824"/>
      <c r="F4" s="824"/>
      <c r="G4" s="824"/>
      <c r="H4" s="93"/>
      <c r="I4" s="140"/>
      <c r="J4" s="140"/>
      <c r="K4" s="26"/>
    </row>
    <row r="5" spans="1:11" s="33" customFormat="1" ht="20.100000000000001" customHeight="1">
      <c r="A5" s="96"/>
      <c r="B5" s="31"/>
      <c r="C5" s="31" t="s">
        <v>3</v>
      </c>
      <c r="D5" s="792" t="s">
        <v>590</v>
      </c>
      <c r="E5" s="792"/>
      <c r="F5" s="792"/>
      <c r="G5" s="792"/>
      <c r="H5" s="792"/>
      <c r="I5" s="32"/>
    </row>
    <row r="6" spans="1:11" s="33" customFormat="1" ht="6.75" customHeight="1">
      <c r="A6" s="825"/>
      <c r="B6" s="825"/>
      <c r="C6" s="825"/>
      <c r="D6" s="825"/>
      <c r="E6" s="825"/>
      <c r="F6" s="825"/>
      <c r="G6" s="825"/>
      <c r="H6" s="825"/>
      <c r="I6" s="825"/>
    </row>
    <row r="7" spans="1:11" s="33" customFormat="1" ht="3" customHeight="1">
      <c r="A7" s="825"/>
      <c r="B7" s="825"/>
      <c r="C7" s="825"/>
      <c r="D7" s="825"/>
      <c r="E7" s="825"/>
      <c r="F7" s="825"/>
      <c r="G7" s="825"/>
      <c r="H7" s="825"/>
      <c r="I7" s="825"/>
    </row>
    <row r="8" spans="1:11" s="145" customFormat="1" ht="25.5">
      <c r="A8" s="141"/>
      <c r="B8" s="826" t="s">
        <v>74</v>
      </c>
      <c r="C8" s="826"/>
      <c r="D8" s="142" t="s">
        <v>141</v>
      </c>
      <c r="E8" s="142" t="s">
        <v>142</v>
      </c>
      <c r="F8" s="143" t="s">
        <v>143</v>
      </c>
      <c r="G8" s="143" t="s">
        <v>144</v>
      </c>
      <c r="H8" s="143" t="s">
        <v>145</v>
      </c>
      <c r="I8" s="144"/>
    </row>
    <row r="9" spans="1:11" s="145" customFormat="1">
      <c r="A9" s="146"/>
      <c r="B9" s="827"/>
      <c r="C9" s="827"/>
      <c r="D9" s="147">
        <v>1</v>
      </c>
      <c r="E9" s="147">
        <v>2</v>
      </c>
      <c r="F9" s="148">
        <v>3</v>
      </c>
      <c r="G9" s="148" t="s">
        <v>146</v>
      </c>
      <c r="H9" s="148" t="s">
        <v>147</v>
      </c>
      <c r="I9" s="149"/>
    </row>
    <row r="10" spans="1:11" s="33" customFormat="1" ht="3" customHeight="1">
      <c r="A10" s="828"/>
      <c r="B10" s="825"/>
      <c r="C10" s="825"/>
      <c r="D10" s="825"/>
      <c r="E10" s="825"/>
      <c r="F10" s="825"/>
      <c r="G10" s="825"/>
      <c r="H10" s="825"/>
      <c r="I10" s="829"/>
    </row>
    <row r="11" spans="1:11" s="33" customFormat="1" ht="3" customHeight="1">
      <c r="A11" s="830"/>
      <c r="B11" s="831"/>
      <c r="C11" s="831"/>
      <c r="D11" s="831"/>
      <c r="E11" s="831"/>
      <c r="F11" s="831"/>
      <c r="G11" s="831"/>
      <c r="H11" s="831"/>
      <c r="I11" s="832"/>
      <c r="J11" s="26"/>
      <c r="K11" s="26"/>
    </row>
    <row r="12" spans="1:11" s="33" customFormat="1">
      <c r="A12" s="150"/>
      <c r="B12" s="833" t="s">
        <v>5</v>
      </c>
      <c r="C12" s="833"/>
      <c r="D12" s="151">
        <f>+D14+D24</f>
        <v>126736028.64000002</v>
      </c>
      <c r="E12" s="151">
        <f>+E14+E24</f>
        <v>77504731.929999992</v>
      </c>
      <c r="F12" s="151">
        <f>+F14+F24</f>
        <v>87246309.360000014</v>
      </c>
      <c r="G12" s="151">
        <f>+D12+E12-F12</f>
        <v>116994451.20999998</v>
      </c>
      <c r="H12" s="151">
        <f>+G12-D12</f>
        <v>-9741577.430000037</v>
      </c>
      <c r="I12" s="152"/>
      <c r="J12" s="26"/>
      <c r="K12" s="26"/>
    </row>
    <row r="13" spans="1:11" s="33" customFormat="1" ht="5.0999999999999996" customHeight="1">
      <c r="A13" s="150"/>
      <c r="B13" s="153"/>
      <c r="C13" s="153"/>
      <c r="D13" s="151"/>
      <c r="E13" s="151"/>
      <c r="F13" s="151"/>
      <c r="G13" s="151">
        <f t="shared" ref="G13:G14" si="0">+D13+E13-F13</f>
        <v>0</v>
      </c>
      <c r="H13" s="151"/>
      <c r="I13" s="152"/>
      <c r="J13" s="26"/>
      <c r="K13" s="26"/>
    </row>
    <row r="14" spans="1:11" s="33" customFormat="1">
      <c r="A14" s="154"/>
      <c r="B14" s="787" t="s">
        <v>7</v>
      </c>
      <c r="C14" s="787"/>
      <c r="D14" s="155">
        <f>SUM(D16:D22)</f>
        <v>31314592.689999998</v>
      </c>
      <c r="E14" s="155">
        <f>SUM(E16:E22)</f>
        <v>77005524.959999993</v>
      </c>
      <c r="F14" s="155">
        <f>SUM(F16:F22)</f>
        <v>87246309.360000014</v>
      </c>
      <c r="G14" s="151">
        <f t="shared" si="0"/>
        <v>21073808.289999977</v>
      </c>
      <c r="H14" s="155">
        <f>+G14-D14</f>
        <v>-10240784.400000021</v>
      </c>
      <c r="I14" s="156"/>
      <c r="J14" s="26"/>
      <c r="K14" s="157"/>
    </row>
    <row r="15" spans="1:11" s="33" customFormat="1" ht="5.0999999999999996" customHeight="1">
      <c r="A15" s="123"/>
      <c r="B15" s="51"/>
      <c r="C15" s="51"/>
      <c r="D15" s="158"/>
      <c r="E15" s="158"/>
      <c r="F15" s="158"/>
      <c r="G15" s="158"/>
      <c r="H15" s="158"/>
      <c r="I15" s="56"/>
      <c r="J15" s="26"/>
      <c r="K15" s="157"/>
    </row>
    <row r="16" spans="1:11" s="33" customFormat="1" ht="19.5" customHeight="1">
      <c r="A16" s="123"/>
      <c r="B16" s="819" t="s">
        <v>9</v>
      </c>
      <c r="C16" s="819"/>
      <c r="D16" s="58">
        <f>+ESF!E16</f>
        <v>31302156.539999999</v>
      </c>
      <c r="E16" s="58">
        <v>43946677.43</v>
      </c>
      <c r="F16" s="58">
        <v>54282975.780000001</v>
      </c>
      <c r="G16" s="108">
        <f>+D16+E16-F16</f>
        <v>20965858.189999998</v>
      </c>
      <c r="H16" s="108">
        <f>+G16-D16</f>
        <v>-10336298.350000001</v>
      </c>
      <c r="I16" s="56"/>
      <c r="J16" s="26"/>
      <c r="K16" s="157" t="str">
        <f>IF(G16=ESF!D16," ","Error")</f>
        <v xml:space="preserve"> </v>
      </c>
    </row>
    <row r="17" spans="1:14" s="33" customFormat="1" ht="19.5" customHeight="1">
      <c r="A17" s="123"/>
      <c r="B17" s="819" t="s">
        <v>11</v>
      </c>
      <c r="C17" s="819"/>
      <c r="D17" s="58">
        <f>+ESF!E17</f>
        <v>6608</v>
      </c>
      <c r="E17" s="58">
        <v>32856246.949999999</v>
      </c>
      <c r="F17" s="58">
        <v>32789733.18</v>
      </c>
      <c r="G17" s="108">
        <f t="shared" ref="G17:G22" si="1">+D17+E17-F17</f>
        <v>73121.769999999553</v>
      </c>
      <c r="H17" s="108">
        <f t="shared" ref="H17:H21" si="2">+G17-D17</f>
        <v>66513.769999999553</v>
      </c>
      <c r="I17" s="56"/>
      <c r="J17" s="26"/>
      <c r="K17" s="157" t="str">
        <f>IF(G17=ESF!D17," ","Error")</f>
        <v>Error</v>
      </c>
    </row>
    <row r="18" spans="1:14" s="33" customFormat="1" ht="19.5" customHeight="1">
      <c r="A18" s="123"/>
      <c r="B18" s="819" t="s">
        <v>13</v>
      </c>
      <c r="C18" s="819"/>
      <c r="D18" s="58">
        <f>+ESF!E18</f>
        <v>4001.15</v>
      </c>
      <c r="E18" s="58">
        <v>202600.58</v>
      </c>
      <c r="F18" s="58">
        <v>173600.4</v>
      </c>
      <c r="G18" s="108">
        <f t="shared" si="1"/>
        <v>33001.329999999987</v>
      </c>
      <c r="H18" s="108">
        <f t="shared" si="2"/>
        <v>29000.179999999986</v>
      </c>
      <c r="I18" s="56"/>
      <c r="J18" s="26"/>
      <c r="K18" s="157" t="str">
        <f>IF(G18=ESF!D18," ","Error")</f>
        <v xml:space="preserve"> </v>
      </c>
    </row>
    <row r="19" spans="1:14" s="33" customFormat="1" ht="19.5" customHeight="1">
      <c r="A19" s="123"/>
      <c r="B19" s="819" t="s">
        <v>15</v>
      </c>
      <c r="C19" s="819"/>
      <c r="D19" s="58">
        <f>+ESF!E19</f>
        <v>0</v>
      </c>
      <c r="E19" s="58">
        <v>0</v>
      </c>
      <c r="F19" s="58">
        <v>0</v>
      </c>
      <c r="G19" s="108">
        <f t="shared" si="1"/>
        <v>0</v>
      </c>
      <c r="H19" s="108">
        <f t="shared" si="2"/>
        <v>0</v>
      </c>
      <c r="I19" s="56"/>
      <c r="J19" s="26"/>
      <c r="K19" s="157" t="str">
        <f>IF(G19=ESF!D19," ","Error")</f>
        <v xml:space="preserve"> </v>
      </c>
      <c r="N19" s="33" t="s">
        <v>130</v>
      </c>
    </row>
    <row r="20" spans="1:14" s="33" customFormat="1" ht="19.5" customHeight="1">
      <c r="A20" s="123"/>
      <c r="B20" s="819" t="s">
        <v>17</v>
      </c>
      <c r="C20" s="819"/>
      <c r="D20" s="58">
        <f>+ESF!E20</f>
        <v>0</v>
      </c>
      <c r="E20" s="58">
        <v>0</v>
      </c>
      <c r="F20" s="58">
        <v>0</v>
      </c>
      <c r="G20" s="108">
        <f t="shared" si="1"/>
        <v>0</v>
      </c>
      <c r="H20" s="108">
        <f t="shared" si="2"/>
        <v>0</v>
      </c>
      <c r="I20" s="56"/>
      <c r="J20" s="26"/>
      <c r="K20" s="157" t="str">
        <f>IF(G20=ESF!D20," ","Error")</f>
        <v xml:space="preserve"> </v>
      </c>
    </row>
    <row r="21" spans="1:14" s="33" customFormat="1" ht="19.5" customHeight="1">
      <c r="A21" s="123"/>
      <c r="B21" s="819" t="s">
        <v>19</v>
      </c>
      <c r="C21" s="819"/>
      <c r="D21" s="58">
        <f>+ESF!E21</f>
        <v>0</v>
      </c>
      <c r="E21" s="58">
        <v>0</v>
      </c>
      <c r="F21" s="58">
        <v>0</v>
      </c>
      <c r="G21" s="108">
        <f t="shared" si="1"/>
        <v>0</v>
      </c>
      <c r="H21" s="108">
        <f t="shared" si="2"/>
        <v>0</v>
      </c>
      <c r="I21" s="56"/>
      <c r="J21" s="26"/>
      <c r="K21" s="157" t="str">
        <f>IF(G21=ESF!D21," ","Error")</f>
        <v xml:space="preserve"> </v>
      </c>
      <c r="L21" s="33" t="s">
        <v>130</v>
      </c>
    </row>
    <row r="22" spans="1:14" ht="19.5" customHeight="1">
      <c r="A22" s="123"/>
      <c r="B22" s="819" t="s">
        <v>21</v>
      </c>
      <c r="C22" s="819"/>
      <c r="D22" s="58">
        <f>+ESF!E22</f>
        <v>1827</v>
      </c>
      <c r="E22" s="58">
        <v>0</v>
      </c>
      <c r="F22" s="58">
        <v>0</v>
      </c>
      <c r="G22" s="108">
        <f t="shared" si="1"/>
        <v>1827</v>
      </c>
      <c r="H22" s="108">
        <f>+G22-D22</f>
        <v>0</v>
      </c>
      <c r="I22" s="56"/>
      <c r="K22" s="157" t="str">
        <f>IF(G22=ESF!D22," ","Error")</f>
        <v xml:space="preserve"> </v>
      </c>
    </row>
    <row r="23" spans="1:14">
      <c r="A23" s="123"/>
      <c r="B23" s="159"/>
      <c r="C23" s="159"/>
      <c r="D23" s="160"/>
      <c r="E23" s="160"/>
      <c r="F23" s="160"/>
      <c r="G23" s="160"/>
      <c r="H23" s="160"/>
      <c r="I23" s="56"/>
      <c r="K23" s="157"/>
    </row>
    <row r="24" spans="1:14">
      <c r="A24" s="154"/>
      <c r="B24" s="787" t="s">
        <v>26</v>
      </c>
      <c r="C24" s="787"/>
      <c r="D24" s="155">
        <f>SUM(D26:D34)</f>
        <v>95421435.950000018</v>
      </c>
      <c r="E24" s="155">
        <f t="shared" ref="E24:F24" si="3">SUM(E26:E34)</f>
        <v>499206.97</v>
      </c>
      <c r="F24" s="155">
        <f t="shared" si="3"/>
        <v>0</v>
      </c>
      <c r="G24" s="155">
        <f>+D24+E24-F24</f>
        <v>95920642.920000017</v>
      </c>
      <c r="H24" s="155">
        <f>+G24-D24</f>
        <v>499206.96999999881</v>
      </c>
      <c r="I24" s="156"/>
      <c r="K24" s="157"/>
    </row>
    <row r="25" spans="1:14" ht="5.0999999999999996" customHeight="1">
      <c r="A25" s="123"/>
      <c r="B25" s="51"/>
      <c r="C25" s="159"/>
      <c r="D25" s="158"/>
      <c r="E25" s="158"/>
      <c r="F25" s="158"/>
      <c r="G25" s="158"/>
      <c r="H25" s="158"/>
      <c r="I25" s="56"/>
      <c r="K25" s="157"/>
    </row>
    <row r="26" spans="1:14" ht="19.5" customHeight="1">
      <c r="A26" s="123"/>
      <c r="B26" s="819" t="s">
        <v>28</v>
      </c>
      <c r="C26" s="819"/>
      <c r="D26" s="58">
        <f>+ESF!E29</f>
        <v>0</v>
      </c>
      <c r="E26" s="58">
        <v>0</v>
      </c>
      <c r="F26" s="58">
        <v>0</v>
      </c>
      <c r="G26" s="108">
        <f>+D26+E26-F26</f>
        <v>0</v>
      </c>
      <c r="H26" s="108">
        <f>+G26-D26</f>
        <v>0</v>
      </c>
      <c r="I26" s="56"/>
      <c r="K26" s="157"/>
    </row>
    <row r="27" spans="1:14" ht="19.5" customHeight="1">
      <c r="A27" s="123"/>
      <c r="B27" s="819" t="s">
        <v>30</v>
      </c>
      <c r="C27" s="819"/>
      <c r="D27" s="58">
        <f>+ESF!E30</f>
        <v>0</v>
      </c>
      <c r="E27" s="58">
        <v>0</v>
      </c>
      <c r="F27" s="58">
        <v>0</v>
      </c>
      <c r="G27" s="108">
        <f t="shared" ref="G27:G34" si="4">+D27+E27-F27</f>
        <v>0</v>
      </c>
      <c r="H27" s="108">
        <f t="shared" ref="H27:H34" si="5">+G27-D27</f>
        <v>0</v>
      </c>
      <c r="I27" s="56"/>
      <c r="K27" s="157"/>
    </row>
    <row r="28" spans="1:14" ht="19.5" customHeight="1">
      <c r="A28" s="123"/>
      <c r="B28" s="819" t="s">
        <v>32</v>
      </c>
      <c r="C28" s="819"/>
      <c r="D28" s="58">
        <f>+ESF!E31</f>
        <v>77451815.290000007</v>
      </c>
      <c r="E28" s="58">
        <v>0</v>
      </c>
      <c r="F28" s="58">
        <v>0</v>
      </c>
      <c r="G28" s="108">
        <f t="shared" si="4"/>
        <v>77451815.290000007</v>
      </c>
      <c r="H28" s="108">
        <f t="shared" si="5"/>
        <v>0</v>
      </c>
      <c r="I28" s="56"/>
      <c r="K28" s="157"/>
    </row>
    <row r="29" spans="1:14" ht="19.5" customHeight="1">
      <c r="A29" s="123"/>
      <c r="B29" s="819" t="s">
        <v>148</v>
      </c>
      <c r="C29" s="819"/>
      <c r="D29" s="58">
        <f>+ESF!E32</f>
        <v>28612721.880000003</v>
      </c>
      <c r="E29" s="58">
        <v>499206.97</v>
      </c>
      <c r="F29" s="58">
        <v>0</v>
      </c>
      <c r="G29" s="108">
        <f t="shared" si="4"/>
        <v>29111928.850000001</v>
      </c>
      <c r="H29" s="108">
        <f t="shared" si="5"/>
        <v>499206.96999999881</v>
      </c>
      <c r="I29" s="56"/>
      <c r="K29" s="157"/>
    </row>
    <row r="30" spans="1:14" ht="19.5" customHeight="1">
      <c r="A30" s="123"/>
      <c r="B30" s="819" t="s">
        <v>36</v>
      </c>
      <c r="C30" s="819"/>
      <c r="D30" s="58">
        <f>+ESF!E33</f>
        <v>2851.04</v>
      </c>
      <c r="E30" s="58">
        <v>0</v>
      </c>
      <c r="F30" s="58">
        <v>0</v>
      </c>
      <c r="G30" s="108">
        <f t="shared" si="4"/>
        <v>2851.04</v>
      </c>
      <c r="H30" s="108">
        <f t="shared" si="5"/>
        <v>0</v>
      </c>
      <c r="I30" s="56"/>
      <c r="K30" s="157"/>
    </row>
    <row r="31" spans="1:14" ht="19.5" customHeight="1">
      <c r="A31" s="123"/>
      <c r="B31" s="819" t="s">
        <v>38</v>
      </c>
      <c r="C31" s="819"/>
      <c r="D31" s="58">
        <f>+ESF!E34</f>
        <v>-10645952.26</v>
      </c>
      <c r="E31" s="58">
        <v>0</v>
      </c>
      <c r="F31" s="58">
        <v>0</v>
      </c>
      <c r="G31" s="108">
        <f t="shared" si="4"/>
        <v>-10645952.26</v>
      </c>
      <c r="H31" s="108">
        <f t="shared" si="5"/>
        <v>0</v>
      </c>
      <c r="I31" s="56"/>
      <c r="K31" s="157"/>
    </row>
    <row r="32" spans="1:14" ht="19.5" customHeight="1">
      <c r="A32" s="123"/>
      <c r="B32" s="819" t="s">
        <v>40</v>
      </c>
      <c r="C32" s="819"/>
      <c r="D32" s="58">
        <f>+ESF!E35</f>
        <v>0</v>
      </c>
      <c r="E32" s="58">
        <v>0</v>
      </c>
      <c r="F32" s="58">
        <v>0</v>
      </c>
      <c r="G32" s="108">
        <f t="shared" si="4"/>
        <v>0</v>
      </c>
      <c r="H32" s="108">
        <f t="shared" si="5"/>
        <v>0</v>
      </c>
      <c r="I32" s="56"/>
      <c r="K32" s="157"/>
    </row>
    <row r="33" spans="1:17" ht="19.5" customHeight="1">
      <c r="A33" s="123"/>
      <c r="B33" s="819" t="s">
        <v>41</v>
      </c>
      <c r="C33" s="819"/>
      <c r="D33" s="58">
        <f>+ESF!E36</f>
        <v>0</v>
      </c>
      <c r="E33" s="58">
        <v>0</v>
      </c>
      <c r="F33" s="58">
        <v>0</v>
      </c>
      <c r="G33" s="108">
        <f t="shared" si="4"/>
        <v>0</v>
      </c>
      <c r="H33" s="108">
        <f t="shared" si="5"/>
        <v>0</v>
      </c>
      <c r="I33" s="56"/>
      <c r="K33" s="157"/>
    </row>
    <row r="34" spans="1:17" ht="19.5" customHeight="1">
      <c r="A34" s="123"/>
      <c r="B34" s="819" t="s">
        <v>43</v>
      </c>
      <c r="C34" s="819"/>
      <c r="D34" s="58">
        <f>+ESF!E37</f>
        <v>0</v>
      </c>
      <c r="E34" s="58">
        <v>0</v>
      </c>
      <c r="F34" s="58">
        <v>0</v>
      </c>
      <c r="G34" s="108">
        <f t="shared" si="4"/>
        <v>0</v>
      </c>
      <c r="H34" s="108">
        <f t="shared" si="5"/>
        <v>0</v>
      </c>
      <c r="I34" s="56"/>
      <c r="K34" s="157" t="str">
        <f>IF(G34=ESF!D37," ","error")</f>
        <v xml:space="preserve"> </v>
      </c>
    </row>
    <row r="35" spans="1:17">
      <c r="A35" s="123"/>
      <c r="B35" s="159"/>
      <c r="C35" s="159"/>
      <c r="D35" s="160"/>
      <c r="E35" s="158"/>
      <c r="F35" s="158"/>
      <c r="G35" s="158"/>
      <c r="H35" s="158"/>
      <c r="I35" s="56"/>
      <c r="K35" s="157"/>
    </row>
    <row r="36" spans="1:17" ht="6" customHeight="1">
      <c r="A36" s="820"/>
      <c r="B36" s="821"/>
      <c r="C36" s="821"/>
      <c r="D36" s="821"/>
      <c r="E36" s="821"/>
      <c r="F36" s="821"/>
      <c r="G36" s="821"/>
      <c r="H36" s="821"/>
      <c r="I36" s="822"/>
    </row>
    <row r="37" spans="1:17" ht="6" customHeight="1">
      <c r="A37" s="53"/>
      <c r="B37" s="161"/>
      <c r="C37" s="162"/>
      <c r="E37" s="53"/>
      <c r="F37" s="53"/>
      <c r="G37" s="53"/>
      <c r="H37" s="53"/>
      <c r="I37" s="53"/>
    </row>
    <row r="38" spans="1:17" ht="15" customHeight="1">
      <c r="A38" s="33"/>
      <c r="B38" s="823" t="s">
        <v>76</v>
      </c>
      <c r="C38" s="823"/>
      <c r="D38" s="823"/>
      <c r="E38" s="823"/>
      <c r="F38" s="823"/>
      <c r="G38" s="823"/>
      <c r="H38" s="823"/>
      <c r="I38" s="60"/>
      <c r="J38" s="60"/>
      <c r="K38" s="33"/>
      <c r="L38" s="33"/>
      <c r="M38" s="33"/>
      <c r="N38" s="33"/>
      <c r="O38" s="33"/>
      <c r="P38" s="33"/>
      <c r="Q38" s="33"/>
    </row>
    <row r="39" spans="1:17" ht="9.75" customHeight="1">
      <c r="A39" s="33"/>
      <c r="B39" s="60"/>
      <c r="C39" s="81"/>
      <c r="D39" s="82"/>
      <c r="E39" s="82"/>
      <c r="F39" s="33"/>
      <c r="G39" s="83"/>
      <c r="H39" s="81"/>
      <c r="I39" s="82"/>
      <c r="J39" s="82"/>
      <c r="K39" s="33"/>
      <c r="L39" s="33"/>
      <c r="M39" s="33"/>
      <c r="N39" s="33"/>
      <c r="O39" s="33"/>
      <c r="P39" s="33"/>
      <c r="Q39" s="33"/>
    </row>
    <row r="40" spans="1:17" ht="50.1" customHeight="1">
      <c r="A40" s="33"/>
      <c r="B40" s="557"/>
      <c r="C40" s="601"/>
      <c r="D40" s="82"/>
      <c r="E40" s="164"/>
      <c r="F40" s="164"/>
      <c r="G40" s="165"/>
      <c r="H40" s="165"/>
      <c r="I40" s="82"/>
      <c r="J40" s="82"/>
      <c r="K40" s="33"/>
      <c r="L40" s="33"/>
      <c r="M40" s="33"/>
      <c r="N40" s="33"/>
      <c r="O40" s="33"/>
      <c r="P40" s="33"/>
      <c r="Q40" s="33"/>
    </row>
    <row r="41" spans="1:17" ht="14.1" customHeight="1">
      <c r="A41" s="33"/>
      <c r="B41" s="804" t="s">
        <v>3736</v>
      </c>
      <c r="C41" s="804"/>
      <c r="D41" s="36"/>
      <c r="E41" s="801" t="s">
        <v>563</v>
      </c>
      <c r="F41" s="801"/>
      <c r="G41" s="805"/>
      <c r="H41" s="805"/>
      <c r="I41" s="86"/>
      <c r="J41" s="33"/>
      <c r="P41" s="33"/>
      <c r="Q41" s="33"/>
    </row>
    <row r="42" spans="1:17" ht="14.1" customHeight="1">
      <c r="A42" s="33"/>
      <c r="B42" s="780" t="s">
        <v>3737</v>
      </c>
      <c r="C42" s="780"/>
      <c r="D42" s="106"/>
      <c r="E42" s="802" t="s">
        <v>562</v>
      </c>
      <c r="F42" s="802"/>
      <c r="G42" s="802"/>
      <c r="H42" s="802"/>
      <c r="I42" s="86"/>
      <c r="J42" s="33"/>
      <c r="P42" s="33"/>
      <c r="Q42" s="33"/>
    </row>
    <row r="43" spans="1:17">
      <c r="B43" s="33"/>
      <c r="C43" s="33"/>
      <c r="D43" s="39"/>
      <c r="E43" s="33"/>
      <c r="F43" s="33"/>
      <c r="G43" s="33"/>
    </row>
    <row r="44" spans="1:17">
      <c r="B44" s="33"/>
      <c r="C44" s="33"/>
      <c r="D44" s="39"/>
      <c r="E44" s="33"/>
      <c r="F44" s="33"/>
      <c r="G44" s="33"/>
    </row>
  </sheetData>
  <sheetProtection formatCells="0" selectLockedCells="1"/>
  <mergeCells count="37">
    <mergeCell ref="A3:H3"/>
    <mergeCell ref="C1:G1"/>
    <mergeCell ref="C2:G2"/>
    <mergeCell ref="B18:C18"/>
    <mergeCell ref="C4:G4"/>
    <mergeCell ref="A6:I6"/>
    <mergeCell ref="A7:I7"/>
    <mergeCell ref="B8:C9"/>
    <mergeCell ref="A10:I10"/>
    <mergeCell ref="A11:I11"/>
    <mergeCell ref="B12:C12"/>
    <mergeCell ref="B14:C14"/>
    <mergeCell ref="B16:C16"/>
    <mergeCell ref="B17:C17"/>
    <mergeCell ref="D5:H5"/>
    <mergeCell ref="B32:C32"/>
    <mergeCell ref="B19:C19"/>
    <mergeCell ref="B20:C20"/>
    <mergeCell ref="B21:C21"/>
    <mergeCell ref="B22:C22"/>
    <mergeCell ref="B24:C24"/>
    <mergeCell ref="B26:C26"/>
    <mergeCell ref="B27:C27"/>
    <mergeCell ref="B28:C28"/>
    <mergeCell ref="B29:C29"/>
    <mergeCell ref="B30:C30"/>
    <mergeCell ref="B31:C31"/>
    <mergeCell ref="B41:C41"/>
    <mergeCell ref="B42:C42"/>
    <mergeCell ref="B33:C33"/>
    <mergeCell ref="B34:C34"/>
    <mergeCell ref="A36:I36"/>
    <mergeCell ref="B38:H38"/>
    <mergeCell ref="E41:F41"/>
    <mergeCell ref="G41:H41"/>
    <mergeCell ref="E42:F42"/>
    <mergeCell ref="G42:H42"/>
  </mergeCells>
  <printOptions horizontalCentered="1"/>
  <pageMargins left="0.94488188976377963" right="0.19685039370078741" top="0.39370078740157483" bottom="0.59055118110236227" header="0" footer="0"/>
  <pageSetup scale="75" orientation="landscape" r:id="rId1"/>
  <ignoredErrors>
    <ignoredError sqref="D16:D3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zoomScale="85" zoomScaleNormal="85" workbookViewId="0">
      <selection sqref="A1:XFD1048576"/>
    </sheetView>
  </sheetViews>
  <sheetFormatPr baseColWidth="10" defaultRowHeight="12.75"/>
  <cols>
    <col min="1" max="1" width="4.85546875" style="213" customWidth="1"/>
    <col min="2" max="2" width="14.5703125" style="213" customWidth="1"/>
    <col min="3" max="3" width="18.85546875" style="213" customWidth="1"/>
    <col min="4" max="4" width="21.85546875" style="213" customWidth="1"/>
    <col min="5" max="5" width="3.42578125" style="213" customWidth="1"/>
    <col min="6" max="6" width="22.28515625" style="213" customWidth="1"/>
    <col min="7" max="7" width="29.7109375" style="213" customWidth="1"/>
    <col min="8" max="8" width="20.7109375" style="213" customWidth="1"/>
    <col min="9" max="9" width="20.85546875" style="213" customWidth="1"/>
    <col min="10" max="10" width="3.7109375" style="213" customWidth="1"/>
    <col min="11" max="16384" width="11.42578125" style="168"/>
  </cols>
  <sheetData>
    <row r="1" spans="1:10" ht="7.5" customHeight="1">
      <c r="A1" s="166"/>
      <c r="B1" s="167"/>
      <c r="C1" s="842"/>
      <c r="D1" s="842"/>
      <c r="E1" s="842"/>
      <c r="F1" s="842"/>
      <c r="G1" s="842"/>
      <c r="H1" s="842"/>
      <c r="I1" s="167"/>
      <c r="J1" s="167"/>
    </row>
    <row r="2" spans="1:10" ht="14.1" customHeight="1">
      <c r="A2" s="166"/>
      <c r="B2" s="167"/>
      <c r="C2" s="842" t="s">
        <v>445</v>
      </c>
      <c r="D2" s="842"/>
      <c r="E2" s="842"/>
      <c r="F2" s="842"/>
      <c r="G2" s="842"/>
      <c r="H2" s="842"/>
      <c r="I2" s="167"/>
      <c r="J2" s="167"/>
    </row>
    <row r="3" spans="1:10" ht="14.1" customHeight="1">
      <c r="A3" s="791" t="s">
        <v>4119</v>
      </c>
      <c r="B3" s="791"/>
      <c r="C3" s="791"/>
      <c r="D3" s="791"/>
      <c r="E3" s="791"/>
      <c r="F3" s="791"/>
      <c r="G3" s="791"/>
      <c r="H3" s="791"/>
      <c r="I3" s="791"/>
      <c r="J3" s="791"/>
    </row>
    <row r="4" spans="1:10" ht="14.1" customHeight="1">
      <c r="A4" s="166"/>
      <c r="B4" s="167"/>
      <c r="C4" s="842" t="s">
        <v>0</v>
      </c>
      <c r="D4" s="842"/>
      <c r="E4" s="842"/>
      <c r="F4" s="842"/>
      <c r="G4" s="842"/>
      <c r="H4" s="842"/>
      <c r="I4" s="167"/>
      <c r="J4" s="167"/>
    </row>
    <row r="5" spans="1:10" ht="6" customHeight="1">
      <c r="A5" s="169"/>
      <c r="B5" s="843"/>
      <c r="C5" s="843"/>
      <c r="D5" s="844"/>
      <c r="E5" s="844"/>
      <c r="F5" s="844"/>
      <c r="G5" s="844"/>
      <c r="H5" s="844"/>
      <c r="I5" s="844"/>
      <c r="J5" s="170"/>
    </row>
    <row r="6" spans="1:10" ht="20.100000000000001" customHeight="1">
      <c r="A6" s="171"/>
      <c r="B6" s="172"/>
      <c r="C6" s="32"/>
      <c r="D6" s="31" t="s">
        <v>3</v>
      </c>
      <c r="E6" s="792" t="s">
        <v>590</v>
      </c>
      <c r="F6" s="792"/>
      <c r="G6" s="792"/>
      <c r="H6" s="792"/>
      <c r="I6" s="792"/>
      <c r="J6" s="32"/>
    </row>
    <row r="7" spans="1:10" ht="5.0999999999999996" customHeight="1">
      <c r="A7" s="173"/>
      <c r="B7" s="845"/>
      <c r="C7" s="845"/>
      <c r="D7" s="845"/>
      <c r="E7" s="845"/>
      <c r="F7" s="845"/>
      <c r="G7" s="845"/>
      <c r="H7" s="845"/>
      <c r="I7" s="845"/>
      <c r="J7" s="845"/>
    </row>
    <row r="8" spans="1:10" ht="3" customHeight="1">
      <c r="A8" s="173"/>
      <c r="B8" s="845"/>
      <c r="C8" s="845"/>
      <c r="D8" s="845"/>
      <c r="E8" s="845"/>
      <c r="F8" s="845"/>
      <c r="G8" s="845"/>
      <c r="H8" s="845"/>
      <c r="I8" s="845"/>
      <c r="J8" s="845"/>
    </row>
    <row r="9" spans="1:10" ht="30" customHeight="1">
      <c r="A9" s="174"/>
      <c r="B9" s="846" t="s">
        <v>149</v>
      </c>
      <c r="C9" s="846"/>
      <c r="D9" s="846"/>
      <c r="E9" s="175"/>
      <c r="F9" s="176" t="s">
        <v>150</v>
      </c>
      <c r="G9" s="176" t="s">
        <v>151</v>
      </c>
      <c r="H9" s="175" t="s">
        <v>152</v>
      </c>
      <c r="I9" s="175" t="s">
        <v>153</v>
      </c>
      <c r="J9" s="177"/>
    </row>
    <row r="10" spans="1:10" ht="3" customHeight="1">
      <c r="A10" s="178"/>
      <c r="B10" s="845"/>
      <c r="C10" s="845"/>
      <c r="D10" s="845"/>
      <c r="E10" s="845"/>
      <c r="F10" s="845"/>
      <c r="G10" s="845"/>
      <c r="H10" s="845"/>
      <c r="I10" s="845"/>
      <c r="J10" s="847"/>
    </row>
    <row r="11" spans="1:10" ht="9.9499999999999993" customHeight="1">
      <c r="A11" s="179"/>
      <c r="B11" s="840"/>
      <c r="C11" s="840"/>
      <c r="D11" s="840"/>
      <c r="E11" s="840"/>
      <c r="F11" s="840"/>
      <c r="G11" s="840"/>
      <c r="H11" s="840"/>
      <c r="I11" s="840"/>
      <c r="J11" s="841"/>
    </row>
    <row r="12" spans="1:10">
      <c r="A12" s="179"/>
      <c r="B12" s="837" t="s">
        <v>154</v>
      </c>
      <c r="C12" s="837"/>
      <c r="D12" s="837"/>
      <c r="E12" s="180"/>
      <c r="F12" s="180"/>
      <c r="G12" s="180"/>
      <c r="H12" s="180"/>
      <c r="I12" s="180"/>
      <c r="J12" s="181"/>
    </row>
    <row r="13" spans="1:10">
      <c r="A13" s="182"/>
      <c r="B13" s="835" t="s">
        <v>155</v>
      </c>
      <c r="C13" s="835"/>
      <c r="D13" s="835"/>
      <c r="E13" s="183"/>
      <c r="F13" s="183"/>
      <c r="G13" s="183"/>
      <c r="H13" s="183"/>
      <c r="I13" s="183"/>
      <c r="J13" s="184"/>
    </row>
    <row r="14" spans="1:10">
      <c r="A14" s="182"/>
      <c r="B14" s="837" t="s">
        <v>156</v>
      </c>
      <c r="C14" s="837"/>
      <c r="D14" s="837"/>
      <c r="E14" s="183"/>
      <c r="F14" s="185"/>
      <c r="G14" s="185"/>
      <c r="H14" s="126">
        <f>SUM(H15:H17)</f>
        <v>0</v>
      </c>
      <c r="I14" s="126">
        <f>SUM(I15:I17)</f>
        <v>0</v>
      </c>
      <c r="J14" s="186"/>
    </row>
    <row r="15" spans="1:10">
      <c r="A15" s="187"/>
      <c r="B15" s="188"/>
      <c r="C15" s="838" t="s">
        <v>157</v>
      </c>
      <c r="D15" s="838"/>
      <c r="E15" s="183"/>
      <c r="F15" s="189"/>
      <c r="G15" s="189"/>
      <c r="H15" s="190">
        <v>0</v>
      </c>
      <c r="I15" s="190">
        <v>0</v>
      </c>
      <c r="J15" s="191"/>
    </row>
    <row r="16" spans="1:10">
      <c r="A16" s="187"/>
      <c r="B16" s="188"/>
      <c r="C16" s="838" t="s">
        <v>158</v>
      </c>
      <c r="D16" s="838"/>
      <c r="E16" s="183"/>
      <c r="F16" s="189"/>
      <c r="G16" s="189"/>
      <c r="H16" s="190">
        <v>0</v>
      </c>
      <c r="I16" s="190">
        <v>0</v>
      </c>
      <c r="J16" s="191"/>
    </row>
    <row r="17" spans="1:10">
      <c r="A17" s="187"/>
      <c r="B17" s="188"/>
      <c r="C17" s="838" t="s">
        <v>159</v>
      </c>
      <c r="D17" s="838"/>
      <c r="E17" s="183"/>
      <c r="F17" s="189"/>
      <c r="G17" s="189"/>
      <c r="H17" s="190">
        <v>0</v>
      </c>
      <c r="I17" s="190">
        <v>0</v>
      </c>
      <c r="J17" s="191"/>
    </row>
    <row r="18" spans="1:10" ht="9.9499999999999993" customHeight="1">
      <c r="A18" s="187"/>
      <c r="B18" s="188"/>
      <c r="C18" s="188"/>
      <c r="D18" s="192"/>
      <c r="E18" s="183"/>
      <c r="F18" s="193"/>
      <c r="G18" s="193"/>
      <c r="H18" s="194"/>
      <c r="I18" s="194"/>
      <c r="J18" s="191"/>
    </row>
    <row r="19" spans="1:10">
      <c r="A19" s="182"/>
      <c r="B19" s="837" t="s">
        <v>160</v>
      </c>
      <c r="C19" s="837"/>
      <c r="D19" s="837"/>
      <c r="E19" s="183"/>
      <c r="F19" s="185"/>
      <c r="G19" s="185"/>
      <c r="H19" s="126">
        <f>SUM(H20:H23)</f>
        <v>0</v>
      </c>
      <c r="I19" s="126">
        <f>SUM(I20:I23)</f>
        <v>0</v>
      </c>
      <c r="J19" s="186"/>
    </row>
    <row r="20" spans="1:10">
      <c r="A20" s="187"/>
      <c r="B20" s="188"/>
      <c r="C20" s="838" t="s">
        <v>161</v>
      </c>
      <c r="D20" s="838"/>
      <c r="E20" s="183"/>
      <c r="F20" s="189"/>
      <c r="G20" s="189"/>
      <c r="H20" s="190">
        <v>0</v>
      </c>
      <c r="I20" s="190">
        <v>0</v>
      </c>
      <c r="J20" s="191"/>
    </row>
    <row r="21" spans="1:10">
      <c r="A21" s="187"/>
      <c r="B21" s="188"/>
      <c r="C21" s="838" t="s">
        <v>162</v>
      </c>
      <c r="D21" s="838"/>
      <c r="E21" s="183"/>
      <c r="F21" s="189"/>
      <c r="G21" s="189"/>
      <c r="H21" s="190">
        <v>0</v>
      </c>
      <c r="I21" s="190">
        <v>0</v>
      </c>
      <c r="J21" s="191"/>
    </row>
    <row r="22" spans="1:10">
      <c r="A22" s="187"/>
      <c r="B22" s="188"/>
      <c r="C22" s="838" t="s">
        <v>158</v>
      </c>
      <c r="D22" s="838"/>
      <c r="E22" s="183"/>
      <c r="F22" s="189"/>
      <c r="G22" s="189"/>
      <c r="H22" s="190">
        <v>0</v>
      </c>
      <c r="I22" s="190">
        <v>0</v>
      </c>
      <c r="J22" s="191"/>
    </row>
    <row r="23" spans="1:10">
      <c r="A23" s="187"/>
      <c r="B23" s="195"/>
      <c r="C23" s="838" t="s">
        <v>159</v>
      </c>
      <c r="D23" s="838"/>
      <c r="E23" s="183"/>
      <c r="F23" s="189"/>
      <c r="G23" s="189"/>
      <c r="H23" s="196">
        <v>0</v>
      </c>
      <c r="I23" s="196">
        <v>0</v>
      </c>
      <c r="J23" s="191"/>
    </row>
    <row r="24" spans="1:10" ht="9.9499999999999993" customHeight="1">
      <c r="A24" s="187"/>
      <c r="B24" s="188"/>
      <c r="C24" s="188"/>
      <c r="D24" s="192"/>
      <c r="E24" s="183"/>
      <c r="F24" s="197"/>
      <c r="G24" s="197"/>
      <c r="H24" s="198"/>
      <c r="I24" s="198"/>
      <c r="J24" s="191"/>
    </row>
    <row r="25" spans="1:10">
      <c r="A25" s="199"/>
      <c r="B25" s="839" t="s">
        <v>163</v>
      </c>
      <c r="C25" s="839"/>
      <c r="D25" s="839"/>
      <c r="E25" s="200"/>
      <c r="F25" s="201"/>
      <c r="G25" s="201"/>
      <c r="H25" s="202">
        <f>H14+H19</f>
        <v>0</v>
      </c>
      <c r="I25" s="202">
        <f>I14+I19</f>
        <v>0</v>
      </c>
      <c r="J25" s="203"/>
    </row>
    <row r="26" spans="1:10">
      <c r="A26" s="182"/>
      <c r="B26" s="188"/>
      <c r="C26" s="188"/>
      <c r="D26" s="204"/>
      <c r="E26" s="183"/>
      <c r="F26" s="197"/>
      <c r="G26" s="197"/>
      <c r="H26" s="198"/>
      <c r="I26" s="198"/>
      <c r="J26" s="186"/>
    </row>
    <row r="27" spans="1:10">
      <c r="A27" s="182"/>
      <c r="B27" s="835" t="s">
        <v>164</v>
      </c>
      <c r="C27" s="835"/>
      <c r="D27" s="835"/>
      <c r="E27" s="183"/>
      <c r="F27" s="197"/>
      <c r="G27" s="197"/>
      <c r="H27" s="198"/>
      <c r="I27" s="198"/>
      <c r="J27" s="186"/>
    </row>
    <row r="28" spans="1:10">
      <c r="A28" s="182"/>
      <c r="B28" s="837" t="s">
        <v>156</v>
      </c>
      <c r="C28" s="837"/>
      <c r="D28" s="837"/>
      <c r="E28" s="183"/>
      <c r="F28" s="185"/>
      <c r="G28" s="185"/>
      <c r="H28" s="126">
        <f>SUM(H29:H31)</f>
        <v>0</v>
      </c>
      <c r="I28" s="126">
        <f>SUM(I29:I31)</f>
        <v>0</v>
      </c>
      <c r="J28" s="186"/>
    </row>
    <row r="29" spans="1:10">
      <c r="A29" s="187"/>
      <c r="B29" s="188"/>
      <c r="C29" s="838" t="s">
        <v>157</v>
      </c>
      <c r="D29" s="838"/>
      <c r="E29" s="183"/>
      <c r="F29" s="189"/>
      <c r="G29" s="189"/>
      <c r="H29" s="190">
        <v>0</v>
      </c>
      <c r="I29" s="190">
        <v>0</v>
      </c>
      <c r="J29" s="191"/>
    </row>
    <row r="30" spans="1:10">
      <c r="A30" s="187"/>
      <c r="B30" s="195"/>
      <c r="C30" s="838" t="s">
        <v>158</v>
      </c>
      <c r="D30" s="838"/>
      <c r="E30" s="195"/>
      <c r="F30" s="205"/>
      <c r="G30" s="205"/>
      <c r="H30" s="190">
        <v>0</v>
      </c>
      <c r="I30" s="190">
        <v>0</v>
      </c>
      <c r="J30" s="191"/>
    </row>
    <row r="31" spans="1:10">
      <c r="A31" s="187"/>
      <c r="B31" s="195"/>
      <c r="C31" s="838" t="s">
        <v>159</v>
      </c>
      <c r="D31" s="838"/>
      <c r="E31" s="195"/>
      <c r="F31" s="205"/>
      <c r="G31" s="205"/>
      <c r="H31" s="190">
        <v>0</v>
      </c>
      <c r="I31" s="190">
        <v>0</v>
      </c>
      <c r="J31" s="191"/>
    </row>
    <row r="32" spans="1:10" ht="9.9499999999999993" customHeight="1">
      <c r="A32" s="187"/>
      <c r="B32" s="188"/>
      <c r="C32" s="188"/>
      <c r="D32" s="192"/>
      <c r="E32" s="183"/>
      <c r="F32" s="197"/>
      <c r="G32" s="197"/>
      <c r="H32" s="198"/>
      <c r="I32" s="198"/>
      <c r="J32" s="191"/>
    </row>
    <row r="33" spans="1:10">
      <c r="A33" s="182"/>
      <c r="B33" s="837" t="s">
        <v>160</v>
      </c>
      <c r="C33" s="837"/>
      <c r="D33" s="837"/>
      <c r="E33" s="183"/>
      <c r="F33" s="185"/>
      <c r="G33" s="185"/>
      <c r="H33" s="126">
        <f>SUM(H34:H37)</f>
        <v>0</v>
      </c>
      <c r="I33" s="126">
        <f>SUM(I34:I37)</f>
        <v>0</v>
      </c>
      <c r="J33" s="186"/>
    </row>
    <row r="34" spans="1:10">
      <c r="A34" s="187"/>
      <c r="B34" s="188"/>
      <c r="C34" s="838" t="s">
        <v>161</v>
      </c>
      <c r="D34" s="838"/>
      <c r="E34" s="183"/>
      <c r="F34" s="189"/>
      <c r="G34" s="189"/>
      <c r="H34" s="190">
        <v>0</v>
      </c>
      <c r="I34" s="190">
        <v>0</v>
      </c>
      <c r="J34" s="191"/>
    </row>
    <row r="35" spans="1:10">
      <c r="A35" s="187"/>
      <c r="B35" s="188"/>
      <c r="C35" s="838" t="s">
        <v>162</v>
      </c>
      <c r="D35" s="838"/>
      <c r="E35" s="183"/>
      <c r="F35" s="189"/>
      <c r="G35" s="189"/>
      <c r="H35" s="190">
        <v>0</v>
      </c>
      <c r="I35" s="190">
        <v>0</v>
      </c>
      <c r="J35" s="191"/>
    </row>
    <row r="36" spans="1:10">
      <c r="A36" s="187"/>
      <c r="B36" s="188"/>
      <c r="C36" s="838" t="s">
        <v>158</v>
      </c>
      <c r="D36" s="838"/>
      <c r="E36" s="183"/>
      <c r="F36" s="189"/>
      <c r="G36" s="189"/>
      <c r="H36" s="190">
        <v>0</v>
      </c>
      <c r="I36" s="190">
        <v>0</v>
      </c>
      <c r="J36" s="191"/>
    </row>
    <row r="37" spans="1:10">
      <c r="A37" s="187"/>
      <c r="B37" s="183"/>
      <c r="C37" s="838" t="s">
        <v>159</v>
      </c>
      <c r="D37" s="838"/>
      <c r="E37" s="183"/>
      <c r="F37" s="189"/>
      <c r="G37" s="189"/>
      <c r="H37" s="190">
        <v>0</v>
      </c>
      <c r="I37" s="190">
        <v>0</v>
      </c>
      <c r="J37" s="191"/>
    </row>
    <row r="38" spans="1:10" ht="9.9499999999999993" customHeight="1">
      <c r="A38" s="187"/>
      <c r="B38" s="183"/>
      <c r="C38" s="183"/>
      <c r="D38" s="192"/>
      <c r="E38" s="183"/>
      <c r="F38" s="197"/>
      <c r="G38" s="197"/>
      <c r="H38" s="198"/>
      <c r="I38" s="198"/>
      <c r="J38" s="191"/>
    </row>
    <row r="39" spans="1:10">
      <c r="A39" s="199"/>
      <c r="B39" s="839" t="s">
        <v>165</v>
      </c>
      <c r="C39" s="839"/>
      <c r="D39" s="839"/>
      <c r="E39" s="200"/>
      <c r="F39" s="206"/>
      <c r="G39" s="206"/>
      <c r="H39" s="202">
        <f>+H28+H33</f>
        <v>0</v>
      </c>
      <c r="I39" s="202">
        <f>+I28+I33</f>
        <v>0</v>
      </c>
      <c r="J39" s="203"/>
    </row>
    <row r="40" spans="1:10">
      <c r="A40" s="187"/>
      <c r="B40" s="188"/>
      <c r="C40" s="188"/>
      <c r="D40" s="192"/>
      <c r="E40" s="183"/>
      <c r="F40" s="197"/>
      <c r="G40" s="197"/>
      <c r="H40" s="198"/>
      <c r="I40" s="198"/>
      <c r="J40" s="191"/>
    </row>
    <row r="41" spans="1:10">
      <c r="A41" s="187"/>
      <c r="B41" s="837" t="s">
        <v>166</v>
      </c>
      <c r="C41" s="837"/>
      <c r="D41" s="837"/>
      <c r="E41" s="183"/>
      <c r="F41" s="189"/>
      <c r="G41" s="189"/>
      <c r="H41" s="207">
        <v>9233822.1899999995</v>
      </c>
      <c r="I41" s="207">
        <v>600345.30000000005</v>
      </c>
      <c r="J41" s="191"/>
    </row>
    <row r="42" spans="1:10">
      <c r="A42" s="187"/>
      <c r="B42" s="188"/>
      <c r="C42" s="188"/>
      <c r="D42" s="192"/>
      <c r="E42" s="183"/>
      <c r="F42" s="197"/>
      <c r="G42" s="197"/>
      <c r="H42" s="198"/>
      <c r="I42" s="198"/>
      <c r="J42" s="191"/>
    </row>
    <row r="43" spans="1:10">
      <c r="A43" s="208"/>
      <c r="B43" s="834" t="s">
        <v>167</v>
      </c>
      <c r="C43" s="834"/>
      <c r="D43" s="834"/>
      <c r="E43" s="209"/>
      <c r="F43" s="210"/>
      <c r="G43" s="210"/>
      <c r="H43" s="211">
        <f>H25+H39+H41</f>
        <v>9233822.1899999995</v>
      </c>
      <c r="I43" s="211">
        <f>I25+I39+I41</f>
        <v>600345.30000000005</v>
      </c>
      <c r="J43" s="212"/>
    </row>
    <row r="44" spans="1:10" ht="6" customHeight="1">
      <c r="B44" s="835"/>
      <c r="C44" s="835"/>
      <c r="D44" s="835"/>
      <c r="E44" s="835"/>
      <c r="F44" s="835"/>
      <c r="G44" s="835"/>
      <c r="H44" s="835"/>
      <c r="I44" s="835"/>
      <c r="J44" s="835"/>
    </row>
    <row r="45" spans="1:10" ht="6" customHeight="1">
      <c r="B45" s="214"/>
      <c r="C45" s="214"/>
      <c r="D45" s="215"/>
      <c r="E45" s="216"/>
      <c r="F45" s="215"/>
      <c r="G45" s="216"/>
      <c r="H45" s="216"/>
      <c r="I45" s="216"/>
    </row>
    <row r="46" spans="1:10" s="217" customFormat="1" ht="15" customHeight="1">
      <c r="A46" s="168"/>
      <c r="B46" s="836" t="s">
        <v>76</v>
      </c>
      <c r="C46" s="836"/>
      <c r="D46" s="836"/>
      <c r="E46" s="836"/>
      <c r="F46" s="836"/>
      <c r="G46" s="836"/>
      <c r="H46" s="836"/>
      <c r="I46" s="836"/>
      <c r="J46" s="836"/>
    </row>
    <row r="47" spans="1:10" s="217" customFormat="1" ht="28.5" customHeight="1">
      <c r="A47" s="168"/>
      <c r="B47" s="192"/>
      <c r="C47" s="218"/>
      <c r="D47" s="219"/>
      <c r="E47" s="219"/>
      <c r="F47" s="168"/>
      <c r="G47" s="220"/>
      <c r="H47" s="221"/>
      <c r="I47" s="221"/>
      <c r="J47" s="219"/>
    </row>
    <row r="48" spans="1:10" s="217" customFormat="1" ht="25.5" customHeight="1">
      <c r="A48" s="168"/>
      <c r="B48" s="192"/>
      <c r="C48" s="782"/>
      <c r="D48" s="782"/>
      <c r="E48" s="219"/>
      <c r="F48" s="168"/>
      <c r="G48" s="783"/>
      <c r="H48" s="783"/>
      <c r="I48" s="219"/>
      <c r="J48" s="219"/>
    </row>
    <row r="49" spans="1:10" s="217" customFormat="1" ht="14.1" customHeight="1">
      <c r="A49" s="168"/>
      <c r="B49" s="198"/>
      <c r="C49" s="784" t="s">
        <v>4115</v>
      </c>
      <c r="D49" s="784"/>
      <c r="E49" s="219"/>
      <c r="F49" s="219"/>
      <c r="G49" s="801" t="s">
        <v>563</v>
      </c>
      <c r="H49" s="801"/>
      <c r="I49" s="183"/>
      <c r="J49" s="219"/>
    </row>
    <row r="50" spans="1:10" s="217" customFormat="1" ht="14.1" customHeight="1">
      <c r="A50" s="168"/>
      <c r="B50" s="222"/>
      <c r="C50" s="780" t="s">
        <v>4114</v>
      </c>
      <c r="D50" s="780"/>
      <c r="E50" s="223"/>
      <c r="F50" s="223"/>
      <c r="G50" s="802" t="s">
        <v>562</v>
      </c>
      <c r="H50" s="802"/>
      <c r="I50" s="183"/>
      <c r="J50" s="219"/>
    </row>
  </sheetData>
  <sheetProtection selectLockedCells="1"/>
  <mergeCells count="45">
    <mergeCell ref="B11:J11"/>
    <mergeCell ref="C1:H1"/>
    <mergeCell ref="C2:H2"/>
    <mergeCell ref="C4:H4"/>
    <mergeCell ref="B5:C5"/>
    <mergeCell ref="D5:I5"/>
    <mergeCell ref="B7:J7"/>
    <mergeCell ref="B8:J8"/>
    <mergeCell ref="B9:D9"/>
    <mergeCell ref="B10:J10"/>
    <mergeCell ref="A3:J3"/>
    <mergeCell ref="E6:I6"/>
    <mergeCell ref="B25:D25"/>
    <mergeCell ref="B12:D12"/>
    <mergeCell ref="B13:D13"/>
    <mergeCell ref="B14:D14"/>
    <mergeCell ref="C15:D15"/>
    <mergeCell ref="C16:D16"/>
    <mergeCell ref="C17:D17"/>
    <mergeCell ref="B19:D19"/>
    <mergeCell ref="C20:D20"/>
    <mergeCell ref="C21:D21"/>
    <mergeCell ref="C22:D22"/>
    <mergeCell ref="C23:D23"/>
    <mergeCell ref="B41:D41"/>
    <mergeCell ref="B27:D27"/>
    <mergeCell ref="B28:D28"/>
    <mergeCell ref="C29:D29"/>
    <mergeCell ref="C30:D30"/>
    <mergeCell ref="C31:D31"/>
    <mergeCell ref="B33:D33"/>
    <mergeCell ref="C34:D34"/>
    <mergeCell ref="C35:D35"/>
    <mergeCell ref="C36:D36"/>
    <mergeCell ref="C37:D37"/>
    <mergeCell ref="B39:D39"/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</mergeCells>
  <printOptions horizontalCentered="1"/>
  <pageMargins left="0.9055118110236221" right="0" top="0.47244094488188981" bottom="0.59055118110236227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zoomScale="85" zoomScaleNormal="85" workbookViewId="0">
      <selection sqref="A1:XFD1048576"/>
    </sheetView>
  </sheetViews>
  <sheetFormatPr baseColWidth="10" defaultRowHeight="12.75"/>
  <cols>
    <col min="1" max="1" width="3.7109375" style="245" customWidth="1"/>
    <col min="2" max="2" width="11.7109375" style="246" customWidth="1"/>
    <col min="3" max="3" width="57.42578125" style="246" customWidth="1"/>
    <col min="4" max="6" width="18.7109375" style="247" customWidth="1"/>
    <col min="7" max="7" width="15.85546875" style="247" customWidth="1"/>
    <col min="8" max="8" width="16.140625" style="247" customWidth="1"/>
    <col min="9" max="9" width="3.28515625" style="245" customWidth="1"/>
    <col min="10" max="16384" width="11.42578125" style="26"/>
  </cols>
  <sheetData>
    <row r="1" spans="1:10" s="33" customFormat="1" ht="7.5" customHeight="1">
      <c r="A1" s="90"/>
      <c r="B1" s="93"/>
      <c r="C1" s="824"/>
      <c r="D1" s="824"/>
      <c r="E1" s="824"/>
      <c r="F1" s="824"/>
      <c r="G1" s="824"/>
      <c r="H1" s="93"/>
      <c r="I1" s="93"/>
    </row>
    <row r="2" spans="1:10" ht="14.1" customHeight="1">
      <c r="A2" s="224"/>
      <c r="B2" s="93"/>
      <c r="C2" s="824" t="s">
        <v>446</v>
      </c>
      <c r="D2" s="824"/>
      <c r="E2" s="824"/>
      <c r="F2" s="824"/>
      <c r="G2" s="824"/>
      <c r="H2" s="93"/>
      <c r="I2" s="93"/>
      <c r="J2" s="33"/>
    </row>
    <row r="3" spans="1:10" ht="14.1" customHeight="1">
      <c r="A3" s="791" t="s">
        <v>4119</v>
      </c>
      <c r="B3" s="791"/>
      <c r="C3" s="791"/>
      <c r="D3" s="791"/>
      <c r="E3" s="791"/>
      <c r="F3" s="791"/>
      <c r="G3" s="791"/>
      <c r="H3" s="791"/>
      <c r="I3" s="119"/>
      <c r="J3" s="33"/>
    </row>
    <row r="4" spans="1:10" ht="14.1" customHeight="1">
      <c r="A4" s="224"/>
      <c r="B4" s="93"/>
      <c r="C4" s="824" t="s">
        <v>129</v>
      </c>
      <c r="D4" s="824"/>
      <c r="E4" s="824"/>
      <c r="F4" s="824"/>
      <c r="G4" s="824"/>
      <c r="H4" s="93"/>
      <c r="I4" s="93"/>
    </row>
    <row r="5" spans="1:10" s="33" customFormat="1" ht="3" customHeight="1">
      <c r="A5" s="96"/>
      <c r="B5" s="31"/>
      <c r="C5" s="852"/>
      <c r="D5" s="852"/>
      <c r="E5" s="852"/>
      <c r="F5" s="852"/>
      <c r="G5" s="852"/>
      <c r="H5" s="852"/>
      <c r="I5" s="852"/>
    </row>
    <row r="6" spans="1:10" ht="20.100000000000001" customHeight="1">
      <c r="A6" s="96"/>
      <c r="B6" s="31"/>
      <c r="C6" s="31" t="s">
        <v>3</v>
      </c>
      <c r="D6" s="792" t="s">
        <v>590</v>
      </c>
      <c r="E6" s="792"/>
      <c r="F6" s="792"/>
      <c r="G6" s="792"/>
      <c r="H6" s="792"/>
      <c r="I6" s="32"/>
      <c r="J6" s="33"/>
    </row>
    <row r="7" spans="1:10" ht="3" customHeight="1">
      <c r="A7" s="96"/>
      <c r="B7" s="96"/>
      <c r="C7" s="96" t="s">
        <v>130</v>
      </c>
      <c r="D7" s="96"/>
      <c r="E7" s="96"/>
      <c r="F7" s="96"/>
      <c r="G7" s="96"/>
      <c r="H7" s="96"/>
      <c r="I7" s="96"/>
    </row>
    <row r="8" spans="1:10" s="33" customFormat="1" ht="3" customHeight="1">
      <c r="A8" s="96"/>
      <c r="B8" s="96"/>
      <c r="C8" s="96"/>
      <c r="D8" s="96"/>
      <c r="E8" s="96"/>
      <c r="F8" s="96"/>
      <c r="G8" s="96"/>
      <c r="H8" s="96"/>
      <c r="I8" s="96"/>
    </row>
    <row r="9" spans="1:10" s="33" customFormat="1" ht="63.75">
      <c r="A9" s="225"/>
      <c r="B9" s="790" t="s">
        <v>74</v>
      </c>
      <c r="C9" s="790"/>
      <c r="D9" s="226" t="s">
        <v>48</v>
      </c>
      <c r="E9" s="226" t="s">
        <v>131</v>
      </c>
      <c r="F9" s="226" t="s">
        <v>132</v>
      </c>
      <c r="G9" s="226" t="s">
        <v>133</v>
      </c>
      <c r="H9" s="226" t="s">
        <v>134</v>
      </c>
      <c r="I9" s="227"/>
    </row>
    <row r="10" spans="1:10" s="33" customFormat="1" ht="3" customHeight="1">
      <c r="A10" s="228"/>
      <c r="B10" s="96"/>
      <c r="C10" s="96"/>
      <c r="D10" s="96"/>
      <c r="E10" s="96"/>
      <c r="F10" s="96"/>
      <c r="G10" s="96"/>
      <c r="H10" s="96"/>
      <c r="I10" s="229"/>
    </row>
    <row r="11" spans="1:10" s="33" customFormat="1" ht="3" customHeight="1">
      <c r="A11" s="123"/>
      <c r="B11" s="230"/>
      <c r="C11" s="59"/>
      <c r="D11" s="86"/>
      <c r="E11" s="104"/>
      <c r="F11" s="60"/>
      <c r="G11" s="51"/>
      <c r="H11" s="230"/>
      <c r="I11" s="231"/>
    </row>
    <row r="12" spans="1:10">
      <c r="A12" s="150"/>
      <c r="B12" s="787" t="s">
        <v>57</v>
      </c>
      <c r="C12" s="787"/>
      <c r="D12" s="232">
        <v>0</v>
      </c>
      <c r="E12" s="232">
        <v>0</v>
      </c>
      <c r="F12" s="232">
        <v>0</v>
      </c>
      <c r="G12" s="232">
        <v>0</v>
      </c>
      <c r="H12" s="233">
        <f>SUM(D12:G12)</f>
        <v>0</v>
      </c>
      <c r="I12" s="231"/>
    </row>
    <row r="13" spans="1:10" ht="9.9499999999999993" customHeight="1">
      <c r="A13" s="150"/>
      <c r="B13" s="234"/>
      <c r="C13" s="86"/>
      <c r="D13" s="235"/>
      <c r="E13" s="235"/>
      <c r="F13" s="235"/>
      <c r="G13" s="235"/>
      <c r="H13" s="235"/>
      <c r="I13" s="231"/>
    </row>
    <row r="14" spans="1:10">
      <c r="A14" s="150"/>
      <c r="B14" s="851" t="s">
        <v>135</v>
      </c>
      <c r="C14" s="851"/>
      <c r="D14" s="236">
        <f>SUM(D15:D17)</f>
        <v>92222648.560000002</v>
      </c>
      <c r="E14" s="236">
        <f>SUM(E15:E17)</f>
        <v>0</v>
      </c>
      <c r="F14" s="236">
        <f>SUM(F15:F17)</f>
        <v>0</v>
      </c>
      <c r="G14" s="236">
        <f>SUM(G15:G17)</f>
        <v>0</v>
      </c>
      <c r="H14" s="236">
        <f>SUM(D14:G14)</f>
        <v>92222648.560000002</v>
      </c>
      <c r="I14" s="231"/>
    </row>
    <row r="15" spans="1:10">
      <c r="A15" s="123"/>
      <c r="B15" s="786" t="s">
        <v>136</v>
      </c>
      <c r="C15" s="786"/>
      <c r="D15" s="237">
        <f>+ESF!J44</f>
        <v>92222648.560000002</v>
      </c>
      <c r="E15" s="237">
        <v>0</v>
      </c>
      <c r="F15" s="237">
        <v>0</v>
      </c>
      <c r="G15" s="237">
        <v>0</v>
      </c>
      <c r="H15" s="235">
        <f t="shared" ref="H15:H23" si="0">SUM(D15:G15)</f>
        <v>92222648.560000002</v>
      </c>
      <c r="I15" s="231"/>
    </row>
    <row r="16" spans="1:10">
      <c r="A16" s="123"/>
      <c r="B16" s="786" t="s">
        <v>50</v>
      </c>
      <c r="C16" s="786"/>
      <c r="D16" s="237">
        <v>0</v>
      </c>
      <c r="E16" s="237">
        <v>0</v>
      </c>
      <c r="F16" s="237">
        <v>0</v>
      </c>
      <c r="G16" s="237">
        <v>0</v>
      </c>
      <c r="H16" s="235">
        <f t="shared" si="0"/>
        <v>0</v>
      </c>
      <c r="I16" s="231"/>
    </row>
    <row r="17" spans="1:10">
      <c r="A17" s="123"/>
      <c r="B17" s="786" t="s">
        <v>137</v>
      </c>
      <c r="C17" s="786"/>
      <c r="D17" s="237">
        <v>0</v>
      </c>
      <c r="E17" s="237">
        <v>0</v>
      </c>
      <c r="F17" s="237">
        <v>0</v>
      </c>
      <c r="G17" s="237">
        <v>0</v>
      </c>
      <c r="H17" s="235">
        <f t="shared" si="0"/>
        <v>0</v>
      </c>
      <c r="I17" s="231"/>
    </row>
    <row r="18" spans="1:10" ht="9.9499999999999993" customHeight="1">
      <c r="A18" s="150"/>
      <c r="B18" s="234"/>
      <c r="C18" s="86"/>
      <c r="D18" s="235"/>
      <c r="E18" s="235"/>
      <c r="F18" s="235"/>
      <c r="G18" s="235"/>
      <c r="H18" s="235"/>
      <c r="I18" s="231"/>
    </row>
    <row r="19" spans="1:10">
      <c r="A19" s="150"/>
      <c r="B19" s="851" t="s">
        <v>138</v>
      </c>
      <c r="C19" s="851"/>
      <c r="D19" s="236">
        <f>SUM(D20:D23)</f>
        <v>0</v>
      </c>
      <c r="E19" s="236">
        <f>SUM(E20:E23)</f>
        <v>27676027.539999999</v>
      </c>
      <c r="F19" s="236">
        <f>SUM(F20:F23)</f>
        <v>-2396469.65</v>
      </c>
      <c r="G19" s="236">
        <f>SUM(G20:G23)</f>
        <v>0</v>
      </c>
      <c r="H19" s="236">
        <f t="shared" si="0"/>
        <v>25279557.890000001</v>
      </c>
      <c r="I19" s="231"/>
    </row>
    <row r="20" spans="1:10">
      <c r="A20" s="123"/>
      <c r="B20" s="786" t="s">
        <v>139</v>
      </c>
      <c r="C20" s="786"/>
      <c r="D20" s="237">
        <v>0</v>
      </c>
      <c r="E20" s="237"/>
      <c r="F20" s="237">
        <v>-2396469.65</v>
      </c>
      <c r="G20" s="237">
        <v>0</v>
      </c>
      <c r="H20" s="235">
        <f t="shared" si="0"/>
        <v>-2396469.65</v>
      </c>
      <c r="I20" s="231"/>
    </row>
    <row r="21" spans="1:10">
      <c r="A21" s="123"/>
      <c r="B21" s="786" t="s">
        <v>54</v>
      </c>
      <c r="C21" s="786"/>
      <c r="D21" s="237">
        <v>0</v>
      </c>
      <c r="E21" s="237">
        <v>27676027.539999999</v>
      </c>
      <c r="F21" s="237">
        <v>0</v>
      </c>
      <c r="G21" s="237">
        <v>0</v>
      </c>
      <c r="H21" s="235">
        <f t="shared" si="0"/>
        <v>27676027.539999999</v>
      </c>
      <c r="I21" s="231"/>
    </row>
    <row r="22" spans="1:10">
      <c r="A22" s="123"/>
      <c r="B22" s="786" t="s">
        <v>140</v>
      </c>
      <c r="C22" s="786"/>
      <c r="D22" s="237">
        <v>0</v>
      </c>
      <c r="E22" s="237">
        <v>0</v>
      </c>
      <c r="F22" s="237">
        <v>0</v>
      </c>
      <c r="G22" s="237">
        <v>0</v>
      </c>
      <c r="H22" s="235">
        <f t="shared" si="0"/>
        <v>0</v>
      </c>
      <c r="I22" s="231"/>
    </row>
    <row r="23" spans="1:10">
      <c r="A23" s="123"/>
      <c r="B23" s="786" t="s">
        <v>56</v>
      </c>
      <c r="C23" s="786"/>
      <c r="D23" s="237">
        <v>0</v>
      </c>
      <c r="E23" s="237">
        <v>0</v>
      </c>
      <c r="F23" s="237">
        <v>0</v>
      </c>
      <c r="G23" s="237">
        <v>0</v>
      </c>
      <c r="H23" s="235">
        <f t="shared" si="0"/>
        <v>0</v>
      </c>
      <c r="I23" s="231"/>
    </row>
    <row r="24" spans="1:10" ht="9.9499999999999993" customHeight="1">
      <c r="A24" s="150"/>
      <c r="B24" s="234"/>
      <c r="C24" s="86"/>
      <c r="D24" s="235"/>
      <c r="E24" s="235"/>
      <c r="F24" s="235"/>
      <c r="G24" s="235"/>
      <c r="H24" s="235"/>
      <c r="I24" s="231"/>
    </row>
    <row r="25" spans="1:10" ht="13.5" thickBot="1">
      <c r="A25" s="150"/>
      <c r="B25" s="850" t="s">
        <v>3650</v>
      </c>
      <c r="C25" s="850"/>
      <c r="D25" s="238">
        <f>D12+D14+D19</f>
        <v>92222648.560000002</v>
      </c>
      <c r="E25" s="238">
        <f>E12+E14+E19</f>
        <v>27676027.539999999</v>
      </c>
      <c r="F25" s="238">
        <f>F12+F14+F19</f>
        <v>-2396469.65</v>
      </c>
      <c r="G25" s="238">
        <f>G12+G14+G19</f>
        <v>0</v>
      </c>
      <c r="H25" s="238">
        <f>SUM(D25:G25)</f>
        <v>117502206.44999999</v>
      </c>
      <c r="I25" s="231"/>
      <c r="J25" s="239">
        <f>+ESF!J61-EVHP!H25</f>
        <v>0</v>
      </c>
    </row>
    <row r="26" spans="1:10">
      <c r="A26" s="123"/>
      <c r="B26" s="86"/>
      <c r="C26" s="60"/>
      <c r="D26" s="235"/>
      <c r="E26" s="235"/>
      <c r="F26" s="235"/>
      <c r="G26" s="235"/>
      <c r="H26" s="235"/>
      <c r="I26" s="231"/>
    </row>
    <row r="27" spans="1:10">
      <c r="A27" s="150"/>
      <c r="B27" s="851" t="s">
        <v>3649</v>
      </c>
      <c r="C27" s="851"/>
      <c r="D27" s="236">
        <f>SUM(D28:D30)</f>
        <v>42371.359999999404</v>
      </c>
      <c r="E27" s="236">
        <f>SUM(E28:E30)</f>
        <v>0</v>
      </c>
      <c r="F27" s="236">
        <f>SUM(F28:F30)</f>
        <v>0</v>
      </c>
      <c r="G27" s="236">
        <f>SUM(G28:G30)</f>
        <v>0</v>
      </c>
      <c r="H27" s="236">
        <f>SUM(D27:G27)</f>
        <v>42371.359999999404</v>
      </c>
      <c r="I27" s="231"/>
    </row>
    <row r="28" spans="1:10">
      <c r="A28" s="123"/>
      <c r="B28" s="786" t="s">
        <v>49</v>
      </c>
      <c r="C28" s="786"/>
      <c r="D28" s="237">
        <f>+ESF!I44-D14</f>
        <v>42371.359999999404</v>
      </c>
      <c r="E28" s="237">
        <v>0</v>
      </c>
      <c r="F28" s="237">
        <v>0</v>
      </c>
      <c r="G28" s="237">
        <v>0</v>
      </c>
      <c r="H28" s="235">
        <f>SUM(D28:G28)</f>
        <v>42371.359999999404</v>
      </c>
      <c r="I28" s="231"/>
    </row>
    <row r="29" spans="1:10">
      <c r="A29" s="123"/>
      <c r="B29" s="786" t="s">
        <v>50</v>
      </c>
      <c r="C29" s="786"/>
      <c r="D29" s="237">
        <v>0</v>
      </c>
      <c r="E29" s="237">
        <v>0</v>
      </c>
      <c r="F29" s="237">
        <v>0</v>
      </c>
      <c r="G29" s="237">
        <v>0</v>
      </c>
      <c r="H29" s="235">
        <f>SUM(D29:G29)</f>
        <v>0</v>
      </c>
      <c r="I29" s="231"/>
    </row>
    <row r="30" spans="1:10">
      <c r="A30" s="123"/>
      <c r="B30" s="786" t="s">
        <v>137</v>
      </c>
      <c r="C30" s="786"/>
      <c r="D30" s="237">
        <v>0</v>
      </c>
      <c r="E30" s="237">
        <v>0</v>
      </c>
      <c r="F30" s="237">
        <v>0</v>
      </c>
      <c r="G30" s="237">
        <v>0</v>
      </c>
      <c r="H30" s="235">
        <f>SUM(D30:G30)</f>
        <v>0</v>
      </c>
      <c r="I30" s="231"/>
    </row>
    <row r="31" spans="1:10" ht="9.9499999999999993" customHeight="1">
      <c r="A31" s="150"/>
      <c r="B31" s="234"/>
      <c r="C31" s="86"/>
      <c r="D31" s="235"/>
      <c r="E31" s="235"/>
      <c r="F31" s="235"/>
      <c r="G31" s="235"/>
      <c r="H31" s="235"/>
      <c r="I31" s="231"/>
    </row>
    <row r="32" spans="1:10">
      <c r="A32" s="150" t="s">
        <v>130</v>
      </c>
      <c r="B32" s="851" t="s">
        <v>138</v>
      </c>
      <c r="C32" s="851"/>
      <c r="D32" s="236">
        <f>SUM(D33:D36)</f>
        <v>0</v>
      </c>
      <c r="E32" s="236">
        <f>SUM(E33:E36)</f>
        <v>-10886929.960000001</v>
      </c>
      <c r="F32" s="236">
        <f>SUM(F33:F36)</f>
        <v>9736458.0600000005</v>
      </c>
      <c r="G32" s="236">
        <f>SUM(G33:G36)</f>
        <v>0</v>
      </c>
      <c r="H32" s="236">
        <f>SUM(D32:G32)</f>
        <v>-1150471.9000000004</v>
      </c>
      <c r="I32" s="231"/>
    </row>
    <row r="33" spans="1:10">
      <c r="A33" s="123"/>
      <c r="B33" s="786" t="s">
        <v>139</v>
      </c>
      <c r="C33" s="786"/>
      <c r="D33" s="237">
        <v>0</v>
      </c>
      <c r="E33" s="237"/>
      <c r="F33" s="237">
        <v>7339988.4100000001</v>
      </c>
      <c r="G33" s="237">
        <v>0</v>
      </c>
      <c r="H33" s="235">
        <f>SUM(D33:G33)</f>
        <v>7339988.4100000001</v>
      </c>
      <c r="I33" s="231"/>
    </row>
    <row r="34" spans="1:10">
      <c r="A34" s="123"/>
      <c r="B34" s="786" t="s">
        <v>54</v>
      </c>
      <c r="C34" s="786"/>
      <c r="D34" s="237">
        <v>0</v>
      </c>
      <c r="E34" s="237">
        <v>-10886929.960000001</v>
      </c>
      <c r="F34" s="237">
        <v>2396469.65</v>
      </c>
      <c r="G34" s="237">
        <v>0</v>
      </c>
      <c r="H34" s="235">
        <f>SUM(D34:G34)</f>
        <v>-8490460.3100000005</v>
      </c>
      <c r="I34" s="231"/>
    </row>
    <row r="35" spans="1:10">
      <c r="A35" s="123"/>
      <c r="B35" s="786" t="s">
        <v>140</v>
      </c>
      <c r="C35" s="786"/>
      <c r="D35" s="237">
        <v>0</v>
      </c>
      <c r="E35" s="237">
        <v>0</v>
      </c>
      <c r="F35" s="237">
        <v>0</v>
      </c>
      <c r="G35" s="237">
        <v>0</v>
      </c>
      <c r="H35" s="235">
        <f>SUM(D35:G35)</f>
        <v>0</v>
      </c>
      <c r="I35" s="231"/>
    </row>
    <row r="36" spans="1:10">
      <c r="A36" s="123"/>
      <c r="B36" s="786" t="s">
        <v>56</v>
      </c>
      <c r="C36" s="786"/>
      <c r="D36" s="237">
        <v>0</v>
      </c>
      <c r="E36" s="237">
        <v>0</v>
      </c>
      <c r="F36" s="237">
        <v>0</v>
      </c>
      <c r="G36" s="237">
        <v>0</v>
      </c>
      <c r="H36" s="235">
        <f>SUM(D36:G36)</f>
        <v>0</v>
      </c>
      <c r="I36" s="231"/>
    </row>
    <row r="37" spans="1:10" ht="9.9499999999999993" customHeight="1">
      <c r="A37" s="150"/>
      <c r="B37" s="234"/>
      <c r="C37" s="86"/>
      <c r="D37" s="235"/>
      <c r="E37" s="235"/>
      <c r="F37" s="235"/>
      <c r="G37" s="235"/>
      <c r="H37" s="235"/>
      <c r="I37" s="231"/>
    </row>
    <row r="38" spans="1:10">
      <c r="A38" s="240"/>
      <c r="B38" s="848" t="s">
        <v>3648</v>
      </c>
      <c r="C38" s="848"/>
      <c r="D38" s="241">
        <f>D25+D27+D32</f>
        <v>92265019.920000002</v>
      </c>
      <c r="E38" s="241">
        <f>E25+E27+E32</f>
        <v>16789097.579999998</v>
      </c>
      <c r="F38" s="241">
        <f>+F25+F32</f>
        <v>7339988.4100000001</v>
      </c>
      <c r="G38" s="241">
        <f>G25+G27+G32</f>
        <v>0</v>
      </c>
      <c r="H38" s="241">
        <f>SUM(D38:G38)</f>
        <v>116394105.91</v>
      </c>
      <c r="I38" s="242"/>
      <c r="J38" s="239">
        <f>+H38-ESF!I61</f>
        <v>0</v>
      </c>
    </row>
    <row r="39" spans="1:10" ht="6" customHeight="1">
      <c r="A39" s="243"/>
      <c r="B39" s="243"/>
      <c r="C39" s="243"/>
      <c r="D39" s="243"/>
      <c r="E39" s="243"/>
      <c r="F39" s="243"/>
      <c r="G39" s="243"/>
      <c r="H39" s="243"/>
      <c r="I39" s="244"/>
    </row>
    <row r="40" spans="1:10" ht="6" customHeight="1">
      <c r="D40" s="246"/>
      <c r="E40" s="246"/>
      <c r="I40" s="59"/>
    </row>
    <row r="41" spans="1:10" ht="15" customHeight="1">
      <c r="A41" s="33"/>
      <c r="B41" s="803" t="s">
        <v>76</v>
      </c>
      <c r="C41" s="803"/>
      <c r="D41" s="803"/>
      <c r="E41" s="803"/>
      <c r="F41" s="803"/>
      <c r="G41" s="803"/>
      <c r="H41" s="803"/>
      <c r="I41" s="803"/>
    </row>
    <row r="42" spans="1:10" ht="9.75" customHeight="1">
      <c r="A42" s="33"/>
      <c r="B42" s="60"/>
      <c r="C42" s="81"/>
      <c r="D42" s="82"/>
      <c r="E42" s="82"/>
      <c r="F42" s="33"/>
      <c r="G42" s="83"/>
      <c r="H42" s="81"/>
      <c r="I42" s="82"/>
    </row>
    <row r="43" spans="1:10" ht="50.1" customHeight="1">
      <c r="A43" s="33"/>
      <c r="B43" s="60"/>
      <c r="C43" s="849" t="s">
        <v>566</v>
      </c>
      <c r="D43" s="849"/>
      <c r="E43" s="82"/>
      <c r="F43" s="73"/>
      <c r="G43" s="783"/>
      <c r="H43" s="783"/>
      <c r="I43" s="82"/>
    </row>
    <row r="44" spans="1:10" ht="14.1" customHeight="1">
      <c r="A44" s="33"/>
      <c r="B44" s="85"/>
      <c r="C44" s="804" t="s">
        <v>4115</v>
      </c>
      <c r="D44" s="804"/>
      <c r="E44" s="82"/>
      <c r="F44" s="805" t="s">
        <v>563</v>
      </c>
      <c r="G44" s="805"/>
      <c r="H44" s="805"/>
      <c r="I44" s="86"/>
    </row>
    <row r="45" spans="1:10" ht="14.1" customHeight="1">
      <c r="A45" s="33"/>
      <c r="B45" s="87"/>
      <c r="C45" s="780" t="s">
        <v>4114</v>
      </c>
      <c r="D45" s="780"/>
      <c r="E45" s="88"/>
      <c r="F45" s="802" t="s">
        <v>562</v>
      </c>
      <c r="G45" s="802"/>
      <c r="H45" s="802"/>
      <c r="I45" s="86"/>
    </row>
  </sheetData>
  <sheetProtection formatCells="0" selectLockedCells="1"/>
  <mergeCells count="35">
    <mergeCell ref="A3:H3"/>
    <mergeCell ref="C1:G1"/>
    <mergeCell ref="C2:G2"/>
    <mergeCell ref="B21:C21"/>
    <mergeCell ref="C4:G4"/>
    <mergeCell ref="C5:I5"/>
    <mergeCell ref="B9:C9"/>
    <mergeCell ref="B12:C12"/>
    <mergeCell ref="B14:C14"/>
    <mergeCell ref="B15:C15"/>
    <mergeCell ref="B16:C16"/>
    <mergeCell ref="B17:C17"/>
    <mergeCell ref="B19:C19"/>
    <mergeCell ref="B20:C20"/>
    <mergeCell ref="D6:H6"/>
    <mergeCell ref="B36:C36"/>
    <mergeCell ref="B22:C22"/>
    <mergeCell ref="B23:C23"/>
    <mergeCell ref="B25:C25"/>
    <mergeCell ref="B27:C27"/>
    <mergeCell ref="B28:C28"/>
    <mergeCell ref="B29:C29"/>
    <mergeCell ref="B30:C30"/>
    <mergeCell ref="B32:C32"/>
    <mergeCell ref="B33:C33"/>
    <mergeCell ref="B34:C34"/>
    <mergeCell ref="B35:C35"/>
    <mergeCell ref="C45:D45"/>
    <mergeCell ref="B38:C38"/>
    <mergeCell ref="B41:I41"/>
    <mergeCell ref="C43:D43"/>
    <mergeCell ref="G43:H43"/>
    <mergeCell ref="C44:D44"/>
    <mergeCell ref="F45:H45"/>
    <mergeCell ref="F44:H44"/>
  </mergeCells>
  <printOptions horizontalCentered="1"/>
  <pageMargins left="0.78740157480314965" right="0.62992125984251968" top="0.70866141732283472" bottom="0.59055118110236227" header="0" footer="0"/>
  <pageSetup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showGridLines="0" showWhiteSpace="0" zoomScale="80" zoomScaleNormal="80" workbookViewId="0">
      <selection sqref="A1:XFD1048576"/>
    </sheetView>
  </sheetViews>
  <sheetFormatPr baseColWidth="10" defaultRowHeight="12.75"/>
  <cols>
    <col min="1" max="1" width="1.28515625" style="36" customWidth="1"/>
    <col min="2" max="3" width="3.7109375" style="36" customWidth="1"/>
    <col min="4" max="4" width="23.85546875" style="36" customWidth="1"/>
    <col min="5" max="5" width="21.42578125" style="36" customWidth="1"/>
    <col min="6" max="6" width="17.28515625" style="36" customWidth="1"/>
    <col min="7" max="8" width="18.7109375" style="51" customWidth="1"/>
    <col min="9" max="9" width="7.7109375" style="36" customWidth="1"/>
    <col min="10" max="11" width="3.7109375" style="26" customWidth="1"/>
    <col min="12" max="16" width="18.7109375" style="26" customWidth="1"/>
    <col min="17" max="17" width="1.85546875" style="26" customWidth="1"/>
    <col min="18" max="16384" width="11.42578125" style="26"/>
  </cols>
  <sheetData>
    <row r="1" spans="1:17" s="33" customFormat="1" ht="10.5" customHeight="1">
      <c r="A1" s="90"/>
      <c r="B1" s="119"/>
      <c r="C1" s="119"/>
      <c r="D1" s="119"/>
      <c r="E1" s="791"/>
      <c r="F1" s="791"/>
      <c r="G1" s="791"/>
      <c r="H1" s="791"/>
      <c r="I1" s="791"/>
      <c r="J1" s="791"/>
      <c r="K1" s="791"/>
      <c r="L1" s="791"/>
      <c r="M1" s="791"/>
      <c r="N1" s="791"/>
      <c r="O1" s="791"/>
      <c r="P1" s="119"/>
      <c r="Q1" s="119"/>
    </row>
    <row r="2" spans="1:17" ht="15" customHeight="1">
      <c r="A2" s="791" t="s">
        <v>447</v>
      </c>
      <c r="B2" s="791"/>
      <c r="C2" s="791"/>
      <c r="D2" s="791"/>
      <c r="E2" s="791"/>
      <c r="F2" s="791"/>
      <c r="G2" s="791"/>
      <c r="H2" s="791"/>
      <c r="I2" s="791"/>
      <c r="J2" s="791"/>
      <c r="K2" s="791"/>
      <c r="L2" s="791"/>
      <c r="M2" s="791"/>
      <c r="N2" s="791"/>
      <c r="O2" s="791"/>
      <c r="P2" s="791"/>
      <c r="Q2" s="791"/>
    </row>
    <row r="3" spans="1:17" ht="15" customHeight="1">
      <c r="A3" s="791" t="s">
        <v>4119</v>
      </c>
      <c r="B3" s="791"/>
      <c r="C3" s="791"/>
      <c r="D3" s="791"/>
      <c r="E3" s="791"/>
      <c r="F3" s="791"/>
      <c r="G3" s="791"/>
      <c r="H3" s="791"/>
      <c r="I3" s="791"/>
      <c r="J3" s="791"/>
      <c r="K3" s="791"/>
      <c r="L3" s="791"/>
      <c r="M3" s="791"/>
      <c r="N3" s="791"/>
      <c r="O3" s="791"/>
      <c r="P3" s="791"/>
      <c r="Q3" s="119"/>
    </row>
    <row r="4" spans="1:17" ht="16.5" customHeight="1">
      <c r="A4" s="791" t="s">
        <v>0</v>
      </c>
      <c r="B4" s="791"/>
      <c r="C4" s="791"/>
      <c r="D4" s="791"/>
      <c r="E4" s="791"/>
      <c r="F4" s="791"/>
      <c r="G4" s="791"/>
      <c r="H4" s="791"/>
      <c r="I4" s="791"/>
      <c r="J4" s="791"/>
      <c r="K4" s="791"/>
      <c r="L4" s="791"/>
      <c r="M4" s="791"/>
      <c r="N4" s="791"/>
      <c r="O4" s="791"/>
      <c r="P4" s="791"/>
      <c r="Q4" s="791"/>
    </row>
    <row r="5" spans="1:17" ht="3" customHeight="1">
      <c r="C5" s="34"/>
      <c r="D5" s="248"/>
      <c r="E5" s="30"/>
      <c r="F5" s="30"/>
      <c r="G5" s="30"/>
      <c r="H5" s="30"/>
      <c r="I5" s="30"/>
      <c r="J5" s="30"/>
      <c r="K5" s="30"/>
      <c r="L5" s="30"/>
      <c r="M5" s="30"/>
      <c r="N5" s="30"/>
      <c r="O5" s="120"/>
      <c r="P5" s="33"/>
      <c r="Q5" s="33"/>
    </row>
    <row r="6" spans="1:17" ht="19.5" customHeight="1">
      <c r="A6" s="96"/>
      <c r="B6" s="858"/>
      <c r="C6" s="858"/>
      <c r="D6" s="858"/>
      <c r="E6" s="32"/>
      <c r="F6" s="32"/>
      <c r="G6" s="31" t="s">
        <v>3</v>
      </c>
      <c r="H6" s="792" t="s">
        <v>590</v>
      </c>
      <c r="I6" s="792"/>
      <c r="J6" s="792"/>
      <c r="K6" s="792"/>
      <c r="L6" s="792"/>
      <c r="M6" s="792"/>
      <c r="N6" s="792"/>
      <c r="O6" s="32"/>
      <c r="P6" s="249"/>
      <c r="Q6" s="33"/>
    </row>
    <row r="7" spans="1:17" s="33" customFormat="1" ht="5.0999999999999996" customHeight="1">
      <c r="A7" s="36"/>
      <c r="B7" s="34"/>
      <c r="C7" s="34"/>
      <c r="D7" s="248"/>
      <c r="E7" s="34"/>
      <c r="F7" s="34"/>
      <c r="G7" s="250"/>
      <c r="H7" s="250"/>
      <c r="I7" s="248"/>
    </row>
    <row r="8" spans="1:17" s="33" customFormat="1" ht="3" customHeight="1">
      <c r="A8" s="36"/>
      <c r="B8" s="36"/>
      <c r="C8" s="251"/>
      <c r="D8" s="248"/>
      <c r="E8" s="251"/>
      <c r="F8" s="251"/>
      <c r="G8" s="252"/>
      <c r="H8" s="252"/>
      <c r="I8" s="248"/>
    </row>
    <row r="9" spans="1:17" s="33" customFormat="1" ht="31.5" customHeight="1">
      <c r="A9" s="253"/>
      <c r="B9" s="857" t="s">
        <v>74</v>
      </c>
      <c r="C9" s="857"/>
      <c r="D9" s="857"/>
      <c r="E9" s="857"/>
      <c r="F9" s="42"/>
      <c r="G9" s="41">
        <v>2018</v>
      </c>
      <c r="H9" s="41">
        <v>2017</v>
      </c>
      <c r="I9" s="254"/>
      <c r="J9" s="857" t="s">
        <v>74</v>
      </c>
      <c r="K9" s="857"/>
      <c r="L9" s="857"/>
      <c r="M9" s="857"/>
      <c r="N9" s="42"/>
      <c r="O9" s="41">
        <v>2018</v>
      </c>
      <c r="P9" s="41">
        <v>2017</v>
      </c>
      <c r="Q9" s="255"/>
    </row>
    <row r="10" spans="1:17" s="33" customFormat="1" ht="3" customHeight="1">
      <c r="A10" s="45"/>
      <c r="B10" s="36"/>
      <c r="C10" s="36"/>
      <c r="D10" s="46"/>
      <c r="E10" s="46"/>
      <c r="F10" s="46"/>
      <c r="G10" s="256"/>
      <c r="H10" s="256"/>
      <c r="I10" s="36"/>
      <c r="Q10" s="48"/>
    </row>
    <row r="11" spans="1:17" s="33" customFormat="1">
      <c r="A11" s="123"/>
      <c r="B11" s="51"/>
      <c r="C11" s="124"/>
      <c r="D11" s="124"/>
      <c r="E11" s="124"/>
      <c r="F11" s="124"/>
      <c r="G11" s="256"/>
      <c r="H11" s="256"/>
      <c r="I11" s="51"/>
      <c r="Q11" s="48"/>
    </row>
    <row r="12" spans="1:17" ht="17.25" customHeight="1">
      <c r="A12" s="123"/>
      <c r="B12" s="854" t="s">
        <v>168</v>
      </c>
      <c r="C12" s="854"/>
      <c r="D12" s="854"/>
      <c r="E12" s="854"/>
      <c r="F12" s="854"/>
      <c r="G12" s="256"/>
      <c r="H12" s="256"/>
      <c r="I12" s="51"/>
      <c r="J12" s="854" t="s">
        <v>169</v>
      </c>
      <c r="K12" s="854"/>
      <c r="L12" s="854"/>
      <c r="M12" s="854"/>
      <c r="N12" s="854"/>
      <c r="O12" s="257"/>
      <c r="P12" s="257"/>
      <c r="Q12" s="48"/>
    </row>
    <row r="13" spans="1:17" ht="17.25" customHeight="1">
      <c r="A13" s="123"/>
      <c r="B13" s="51"/>
      <c r="C13" s="124"/>
      <c r="D13" s="51"/>
      <c r="E13" s="124"/>
      <c r="F13" s="124"/>
      <c r="G13" s="256"/>
      <c r="H13" s="256"/>
      <c r="I13" s="51"/>
      <c r="J13" s="51"/>
      <c r="K13" s="124"/>
      <c r="L13" s="124"/>
      <c r="M13" s="124"/>
      <c r="N13" s="124"/>
      <c r="O13" s="257"/>
      <c r="P13" s="257"/>
      <c r="Q13" s="48"/>
    </row>
    <row r="14" spans="1:17" ht="17.25" customHeight="1">
      <c r="A14" s="123"/>
      <c r="B14" s="51"/>
      <c r="C14" s="854" t="s">
        <v>65</v>
      </c>
      <c r="D14" s="854"/>
      <c r="E14" s="854"/>
      <c r="F14" s="854"/>
      <c r="G14" s="258">
        <f>SUM(G15:G25)</f>
        <v>18052965.499999996</v>
      </c>
      <c r="H14" s="258">
        <f>SUM(H15:H25)</f>
        <v>31976053.59</v>
      </c>
      <c r="I14" s="51"/>
      <c r="J14" s="51"/>
      <c r="K14" s="854" t="s">
        <v>65</v>
      </c>
      <c r="L14" s="854"/>
      <c r="M14" s="854"/>
      <c r="N14" s="854"/>
      <c r="O14" s="258">
        <f>SUM(O15:O17)</f>
        <v>42371.360000000001</v>
      </c>
      <c r="P14" s="258">
        <f>SUM(P15:P17)</f>
        <v>3588080.6</v>
      </c>
      <c r="Q14" s="48"/>
    </row>
    <row r="15" spans="1:17" ht="15" customHeight="1">
      <c r="A15" s="123"/>
      <c r="B15" s="51"/>
      <c r="C15" s="124"/>
      <c r="D15" s="853" t="s">
        <v>82</v>
      </c>
      <c r="E15" s="853"/>
      <c r="F15" s="853"/>
      <c r="G15" s="259">
        <v>0</v>
      </c>
      <c r="H15" s="259">
        <v>0</v>
      </c>
      <c r="I15" s="51"/>
      <c r="J15" s="51"/>
      <c r="K15" s="33"/>
      <c r="L15" s="855" t="s">
        <v>32</v>
      </c>
      <c r="M15" s="855"/>
      <c r="N15" s="855"/>
      <c r="O15" s="259">
        <v>42371.360000000001</v>
      </c>
      <c r="P15" s="259">
        <v>3588080.6</v>
      </c>
      <c r="Q15" s="48"/>
    </row>
    <row r="16" spans="1:17" ht="15" customHeight="1">
      <c r="A16" s="123"/>
      <c r="B16" s="51"/>
      <c r="C16" s="124"/>
      <c r="D16" s="853" t="s">
        <v>192</v>
      </c>
      <c r="E16" s="853"/>
      <c r="F16" s="853"/>
      <c r="G16" s="259"/>
      <c r="H16" s="259"/>
      <c r="I16" s="51"/>
      <c r="J16" s="51"/>
      <c r="K16" s="33"/>
      <c r="L16" s="855" t="s">
        <v>34</v>
      </c>
      <c r="M16" s="855"/>
      <c r="N16" s="855"/>
      <c r="O16" s="259">
        <v>0</v>
      </c>
      <c r="P16" s="259">
        <v>0</v>
      </c>
      <c r="Q16" s="48"/>
    </row>
    <row r="17" spans="1:17" ht="15" customHeight="1">
      <c r="A17" s="123"/>
      <c r="B17" s="51"/>
      <c r="C17" s="260"/>
      <c r="D17" s="853" t="s">
        <v>170</v>
      </c>
      <c r="E17" s="853"/>
      <c r="F17" s="853"/>
      <c r="G17" s="259">
        <v>0</v>
      </c>
      <c r="H17" s="259">
        <v>0</v>
      </c>
      <c r="I17" s="51"/>
      <c r="J17" s="51"/>
      <c r="K17" s="256"/>
      <c r="L17" s="855" t="s">
        <v>196</v>
      </c>
      <c r="M17" s="855"/>
      <c r="N17" s="855"/>
      <c r="O17" s="259">
        <v>0</v>
      </c>
      <c r="P17" s="259">
        <v>0</v>
      </c>
      <c r="Q17" s="48"/>
    </row>
    <row r="18" spans="1:17" ht="15" customHeight="1">
      <c r="A18" s="123"/>
      <c r="B18" s="51"/>
      <c r="C18" s="260"/>
      <c r="D18" s="853" t="s">
        <v>88</v>
      </c>
      <c r="E18" s="853"/>
      <c r="F18" s="853"/>
      <c r="G18" s="259">
        <v>0</v>
      </c>
      <c r="H18" s="259">
        <v>0</v>
      </c>
      <c r="I18" s="51"/>
      <c r="J18" s="51"/>
      <c r="K18" s="256"/>
      <c r="Q18" s="48"/>
    </row>
    <row r="19" spans="1:17" ht="15" customHeight="1">
      <c r="A19" s="123"/>
      <c r="B19" s="51"/>
      <c r="C19" s="260"/>
      <c r="D19" s="853" t="s">
        <v>89</v>
      </c>
      <c r="E19" s="853"/>
      <c r="F19" s="853"/>
      <c r="G19" s="259">
        <v>188494</v>
      </c>
      <c r="H19" s="259">
        <v>350620</v>
      </c>
      <c r="I19" s="51"/>
      <c r="J19" s="51"/>
      <c r="K19" s="261" t="s">
        <v>66</v>
      </c>
      <c r="L19" s="261"/>
      <c r="M19" s="261"/>
      <c r="N19" s="261"/>
      <c r="O19" s="258">
        <f>SUM(O20:O22)</f>
        <v>237959.57</v>
      </c>
      <c r="P19" s="258">
        <f>SUM(P20:P22)</f>
        <v>7647904.9800000004</v>
      </c>
      <c r="Q19" s="48"/>
    </row>
    <row r="20" spans="1:17" ht="15" customHeight="1">
      <c r="A20" s="123"/>
      <c r="B20" s="51"/>
      <c r="C20" s="260"/>
      <c r="D20" s="853" t="s">
        <v>90</v>
      </c>
      <c r="E20" s="853"/>
      <c r="F20" s="853"/>
      <c r="G20" s="259">
        <v>35342</v>
      </c>
      <c r="H20" s="259">
        <v>1200423.24</v>
      </c>
      <c r="I20" s="51"/>
      <c r="J20" s="51"/>
      <c r="K20" s="256"/>
      <c r="L20" s="260" t="s">
        <v>32</v>
      </c>
      <c r="M20" s="260"/>
      <c r="N20" s="260"/>
      <c r="O20" s="259">
        <v>0</v>
      </c>
      <c r="P20" s="259">
        <v>1028050.9</v>
      </c>
      <c r="Q20" s="48"/>
    </row>
    <row r="21" spans="1:17" ht="15" customHeight="1">
      <c r="A21" s="123"/>
      <c r="B21" s="51"/>
      <c r="C21" s="260"/>
      <c r="D21" s="853" t="s">
        <v>92</v>
      </c>
      <c r="E21" s="853"/>
      <c r="F21" s="853"/>
      <c r="G21" s="259">
        <v>3585.5</v>
      </c>
      <c r="H21" s="259">
        <v>13352.5</v>
      </c>
      <c r="I21" s="51"/>
      <c r="J21" s="51"/>
      <c r="K21" s="256"/>
      <c r="L21" s="855" t="s">
        <v>34</v>
      </c>
      <c r="M21" s="855"/>
      <c r="N21" s="855"/>
      <c r="O21" s="259">
        <v>237959.57</v>
      </c>
      <c r="P21" s="259">
        <v>6619854.0800000001</v>
      </c>
      <c r="Q21" s="48"/>
    </row>
    <row r="22" spans="1:17" ht="28.5" customHeight="1">
      <c r="A22" s="123"/>
      <c r="B22" s="51"/>
      <c r="C22" s="260"/>
      <c r="D22" s="853" t="s">
        <v>94</v>
      </c>
      <c r="E22" s="853"/>
      <c r="F22" s="853"/>
      <c r="G22" s="259">
        <v>0</v>
      </c>
      <c r="H22" s="259">
        <v>0</v>
      </c>
      <c r="I22" s="51"/>
      <c r="J22" s="51"/>
      <c r="K22" s="33"/>
      <c r="L22" s="855" t="s">
        <v>197</v>
      </c>
      <c r="M22" s="855"/>
      <c r="N22" s="855"/>
      <c r="O22" s="259">
        <v>0</v>
      </c>
      <c r="P22" s="259">
        <v>0</v>
      </c>
      <c r="Q22" s="48"/>
    </row>
    <row r="23" spans="1:17" ht="15" customHeight="1">
      <c r="A23" s="123"/>
      <c r="B23" s="51"/>
      <c r="C23" s="260"/>
      <c r="D23" s="853" t="s">
        <v>99</v>
      </c>
      <c r="E23" s="853"/>
      <c r="F23" s="853"/>
      <c r="G23" s="259">
        <v>7522687</v>
      </c>
      <c r="H23" s="259">
        <v>14784820.82</v>
      </c>
      <c r="I23" s="51"/>
      <c r="J23" s="51"/>
      <c r="K23" s="854" t="s">
        <v>171</v>
      </c>
      <c r="L23" s="854"/>
      <c r="M23" s="854"/>
      <c r="N23" s="854"/>
      <c r="O23" s="258">
        <f>O14-O19</f>
        <v>-195588.21000000002</v>
      </c>
      <c r="P23" s="258">
        <f>P14-P19</f>
        <v>-4059824.3800000004</v>
      </c>
      <c r="Q23" s="48"/>
    </row>
    <row r="24" spans="1:17" ht="15" customHeight="1">
      <c r="A24" s="123"/>
      <c r="B24" s="51"/>
      <c r="C24" s="260"/>
      <c r="D24" s="853" t="s">
        <v>193</v>
      </c>
      <c r="E24" s="853"/>
      <c r="F24" s="853"/>
      <c r="G24" s="259">
        <v>10298722.01</v>
      </c>
      <c r="H24" s="259">
        <v>15617227.16</v>
      </c>
      <c r="I24" s="51"/>
      <c r="J24" s="51"/>
      <c r="Q24" s="48"/>
    </row>
    <row r="25" spans="1:17" ht="15" customHeight="1">
      <c r="A25" s="123"/>
      <c r="B25" s="51"/>
      <c r="C25" s="260"/>
      <c r="D25" s="853" t="s">
        <v>194</v>
      </c>
      <c r="E25" s="853"/>
      <c r="F25" s="159"/>
      <c r="G25" s="259">
        <v>4134.99</v>
      </c>
      <c r="H25" s="259">
        <v>9609.8700000000008</v>
      </c>
      <c r="I25" s="51"/>
      <c r="J25" s="33"/>
      <c r="Q25" s="48"/>
    </row>
    <row r="26" spans="1:17" ht="15" customHeight="1">
      <c r="A26" s="123"/>
      <c r="B26" s="51"/>
      <c r="C26" s="124"/>
      <c r="D26" s="51"/>
      <c r="E26" s="124"/>
      <c r="F26" s="124"/>
      <c r="G26" s="256"/>
      <c r="H26" s="256"/>
      <c r="I26" s="51"/>
      <c r="J26" s="854" t="s">
        <v>172</v>
      </c>
      <c r="K26" s="854"/>
      <c r="L26" s="854"/>
      <c r="M26" s="854"/>
      <c r="N26" s="854"/>
      <c r="O26" s="33"/>
      <c r="P26" s="33"/>
      <c r="Q26" s="48"/>
    </row>
    <row r="27" spans="1:17" ht="15" customHeight="1">
      <c r="A27" s="123"/>
      <c r="B27" s="51"/>
      <c r="C27" s="854" t="s">
        <v>66</v>
      </c>
      <c r="D27" s="854"/>
      <c r="E27" s="854"/>
      <c r="F27" s="854"/>
      <c r="G27" s="258">
        <f>SUM(G28:G46)</f>
        <v>14663649.690000001</v>
      </c>
      <c r="H27" s="258">
        <f>SUM(H28:H46)</f>
        <v>34372523.240000002</v>
      </c>
      <c r="I27" s="51"/>
      <c r="J27" s="51"/>
      <c r="K27" s="124"/>
      <c r="L27" s="51"/>
      <c r="M27" s="159"/>
      <c r="N27" s="159"/>
      <c r="O27" s="257"/>
      <c r="P27" s="257"/>
      <c r="Q27" s="48"/>
    </row>
    <row r="28" spans="1:17" ht="15" customHeight="1">
      <c r="A28" s="123"/>
      <c r="B28" s="51"/>
      <c r="C28" s="261"/>
      <c r="D28" s="853" t="s">
        <v>173</v>
      </c>
      <c r="E28" s="853"/>
      <c r="F28" s="853"/>
      <c r="G28" s="259">
        <v>12350624.76</v>
      </c>
      <c r="H28" s="259">
        <v>25994967.010000002</v>
      </c>
      <c r="I28" s="51"/>
      <c r="J28" s="51"/>
      <c r="K28" s="261" t="s">
        <v>65</v>
      </c>
      <c r="L28" s="261"/>
      <c r="M28" s="261"/>
      <c r="N28" s="261"/>
      <c r="O28" s="258">
        <f>O29+O32</f>
        <v>5794468.0599999996</v>
      </c>
      <c r="P28" s="258">
        <f>P29+P32</f>
        <v>9440280.25</v>
      </c>
      <c r="Q28" s="48"/>
    </row>
    <row r="29" spans="1:17" ht="15" customHeight="1">
      <c r="A29" s="123"/>
      <c r="B29" s="51"/>
      <c r="C29" s="261"/>
      <c r="D29" s="853" t="s">
        <v>85</v>
      </c>
      <c r="E29" s="853"/>
      <c r="F29" s="853"/>
      <c r="G29" s="259">
        <v>357785.9</v>
      </c>
      <c r="H29" s="259">
        <v>975775.95</v>
      </c>
      <c r="I29" s="51"/>
      <c r="J29" s="33"/>
      <c r="K29" s="33"/>
      <c r="L29" s="260" t="s">
        <v>174</v>
      </c>
      <c r="M29" s="260"/>
      <c r="N29" s="260"/>
      <c r="O29" s="259">
        <f>SUM(O30:O31)</f>
        <v>0</v>
      </c>
      <c r="P29" s="259">
        <f>SUM(P30:P31)</f>
        <v>0</v>
      </c>
      <c r="Q29" s="48"/>
    </row>
    <row r="30" spans="1:17" ht="15" customHeight="1">
      <c r="A30" s="123"/>
      <c r="B30" s="51"/>
      <c r="C30" s="261"/>
      <c r="D30" s="853" t="s">
        <v>87</v>
      </c>
      <c r="E30" s="853"/>
      <c r="F30" s="853"/>
      <c r="G30" s="259">
        <v>1891616.23</v>
      </c>
      <c r="H30" s="259">
        <v>4706616.67</v>
      </c>
      <c r="I30" s="51"/>
      <c r="J30" s="51"/>
      <c r="K30" s="261"/>
      <c r="L30" s="260" t="s">
        <v>175</v>
      </c>
      <c r="M30" s="260"/>
      <c r="N30" s="260"/>
      <c r="O30" s="259">
        <v>0</v>
      </c>
      <c r="P30" s="259">
        <v>0</v>
      </c>
      <c r="Q30" s="48"/>
    </row>
    <row r="31" spans="1:17" ht="15" customHeight="1">
      <c r="A31" s="123"/>
      <c r="B31" s="51"/>
      <c r="C31" s="124"/>
      <c r="D31" s="51"/>
      <c r="E31" s="124"/>
      <c r="F31" s="124"/>
      <c r="G31" s="256"/>
      <c r="H31" s="256"/>
      <c r="I31" s="51"/>
      <c r="J31" s="51"/>
      <c r="K31" s="261"/>
      <c r="L31" s="260" t="s">
        <v>177</v>
      </c>
      <c r="M31" s="260"/>
      <c r="N31" s="260"/>
      <c r="O31" s="259">
        <v>0</v>
      </c>
      <c r="P31" s="259">
        <v>0</v>
      </c>
      <c r="Q31" s="48"/>
    </row>
    <row r="32" spans="1:17" ht="15" customHeight="1">
      <c r="A32" s="123"/>
      <c r="B32" s="51"/>
      <c r="C32" s="261"/>
      <c r="D32" s="853" t="s">
        <v>91</v>
      </c>
      <c r="E32" s="853"/>
      <c r="F32" s="853"/>
      <c r="G32" s="259">
        <v>0</v>
      </c>
      <c r="H32" s="259">
        <v>0</v>
      </c>
      <c r="I32" s="51"/>
      <c r="J32" s="51"/>
      <c r="K32" s="261"/>
      <c r="L32" s="855" t="s">
        <v>296</v>
      </c>
      <c r="M32" s="855"/>
      <c r="N32" s="855"/>
      <c r="O32" s="259">
        <v>5794468.0599999996</v>
      </c>
      <c r="P32" s="259">
        <v>9440280.25</v>
      </c>
      <c r="Q32" s="48"/>
    </row>
    <row r="33" spans="1:17" ht="15" customHeight="1">
      <c r="A33" s="123"/>
      <c r="B33" s="51"/>
      <c r="C33" s="261"/>
      <c r="D33" s="853" t="s">
        <v>176</v>
      </c>
      <c r="E33" s="853"/>
      <c r="F33" s="853"/>
      <c r="G33" s="259">
        <v>0</v>
      </c>
      <c r="H33" s="259">
        <v>0</v>
      </c>
      <c r="I33" s="51"/>
      <c r="J33" s="51"/>
      <c r="K33" s="256"/>
      <c r="Q33" s="48"/>
    </row>
    <row r="34" spans="1:17" ht="15" customHeight="1">
      <c r="A34" s="123"/>
      <c r="B34" s="51"/>
      <c r="C34" s="261"/>
      <c r="D34" s="853" t="s">
        <v>178</v>
      </c>
      <c r="E34" s="853"/>
      <c r="F34" s="853"/>
      <c r="G34" s="259">
        <v>0</v>
      </c>
      <c r="H34" s="259">
        <v>0</v>
      </c>
      <c r="I34" s="51"/>
      <c r="J34" s="51"/>
      <c r="K34" s="261" t="s">
        <v>66</v>
      </c>
      <c r="L34" s="261"/>
      <c r="M34" s="261"/>
      <c r="N34" s="261"/>
      <c r="O34" s="258">
        <f>O35+O38</f>
        <v>20202521.949999999</v>
      </c>
      <c r="P34" s="258">
        <f>P35+P38</f>
        <v>3562473.63</v>
      </c>
      <c r="Q34" s="48"/>
    </row>
    <row r="35" spans="1:17" ht="15" customHeight="1">
      <c r="A35" s="123"/>
      <c r="B35" s="51"/>
      <c r="C35" s="261"/>
      <c r="D35" s="853" t="s">
        <v>96</v>
      </c>
      <c r="E35" s="853"/>
      <c r="F35" s="853"/>
      <c r="G35" s="259">
        <v>63617.32</v>
      </c>
      <c r="H35" s="259">
        <v>491989.54</v>
      </c>
      <c r="I35" s="51"/>
      <c r="J35" s="51"/>
      <c r="K35" s="33"/>
      <c r="L35" s="260" t="s">
        <v>179</v>
      </c>
      <c r="M35" s="260"/>
      <c r="N35" s="260"/>
      <c r="O35" s="259">
        <f>SUM(O36:O37)</f>
        <v>0</v>
      </c>
      <c r="P35" s="259">
        <f>SUM(P36:P37)</f>
        <v>0</v>
      </c>
      <c r="Q35" s="48"/>
    </row>
    <row r="36" spans="1:17" ht="15" customHeight="1">
      <c r="A36" s="123"/>
      <c r="B36" s="51"/>
      <c r="C36" s="261"/>
      <c r="D36" s="853" t="s">
        <v>98</v>
      </c>
      <c r="E36" s="853"/>
      <c r="F36" s="853"/>
      <c r="G36" s="259">
        <v>0</v>
      </c>
      <c r="H36" s="259">
        <v>0</v>
      </c>
      <c r="I36" s="51"/>
      <c r="J36" s="51"/>
      <c r="K36" s="261"/>
      <c r="L36" s="260" t="s">
        <v>175</v>
      </c>
      <c r="M36" s="260"/>
      <c r="N36" s="260"/>
      <c r="O36" s="259">
        <v>0</v>
      </c>
      <c r="P36" s="259">
        <v>0</v>
      </c>
      <c r="Q36" s="48"/>
    </row>
    <row r="37" spans="1:17" ht="15" customHeight="1">
      <c r="A37" s="123"/>
      <c r="B37" s="51"/>
      <c r="C37" s="261"/>
      <c r="D37" s="853" t="s">
        <v>100</v>
      </c>
      <c r="E37" s="853"/>
      <c r="F37" s="853"/>
      <c r="G37" s="259">
        <v>0</v>
      </c>
      <c r="H37" s="259">
        <v>0</v>
      </c>
      <c r="I37" s="51"/>
      <c r="J37" s="33"/>
      <c r="K37" s="261"/>
      <c r="L37" s="260" t="s">
        <v>177</v>
      </c>
      <c r="M37" s="260"/>
      <c r="N37" s="260"/>
      <c r="O37" s="259">
        <v>0</v>
      </c>
      <c r="P37" s="259">
        <v>0</v>
      </c>
      <c r="Q37" s="48"/>
    </row>
    <row r="38" spans="1:17" ht="15" customHeight="1">
      <c r="A38" s="123"/>
      <c r="B38" s="51"/>
      <c r="C38" s="261"/>
      <c r="D38" s="853" t="s">
        <v>101</v>
      </c>
      <c r="E38" s="853"/>
      <c r="F38" s="853"/>
      <c r="G38" s="259">
        <v>0</v>
      </c>
      <c r="H38" s="259">
        <v>0</v>
      </c>
      <c r="I38" s="51"/>
      <c r="J38" s="51"/>
      <c r="K38" s="261"/>
      <c r="L38" s="855" t="s">
        <v>297</v>
      </c>
      <c r="M38" s="855"/>
      <c r="N38" s="855"/>
      <c r="O38" s="259">
        <v>20202521.949999999</v>
      </c>
      <c r="P38" s="259">
        <v>3562473.63</v>
      </c>
      <c r="Q38" s="48"/>
    </row>
    <row r="39" spans="1:17" ht="15" customHeight="1">
      <c r="A39" s="123"/>
      <c r="B39" s="51"/>
      <c r="C39" s="261"/>
      <c r="D39" s="853" t="s">
        <v>102</v>
      </c>
      <c r="E39" s="853"/>
      <c r="F39" s="853"/>
      <c r="G39" s="259">
        <v>0</v>
      </c>
      <c r="H39" s="259">
        <v>0</v>
      </c>
      <c r="I39" s="51"/>
      <c r="J39" s="51"/>
      <c r="K39" s="256"/>
      <c r="Q39" s="48"/>
    </row>
    <row r="40" spans="1:17" ht="15" customHeight="1">
      <c r="A40" s="123"/>
      <c r="B40" s="51"/>
      <c r="C40" s="261"/>
      <c r="D40" s="853" t="s">
        <v>104</v>
      </c>
      <c r="E40" s="853"/>
      <c r="F40" s="853"/>
      <c r="G40" s="259">
        <v>0</v>
      </c>
      <c r="H40" s="259">
        <v>0</v>
      </c>
      <c r="I40" s="51"/>
      <c r="J40" s="51"/>
      <c r="K40" s="854" t="s">
        <v>181</v>
      </c>
      <c r="L40" s="854"/>
      <c r="M40" s="854"/>
      <c r="N40" s="854"/>
      <c r="O40" s="258">
        <f>O28-O34</f>
        <v>-14408053.890000001</v>
      </c>
      <c r="P40" s="258">
        <f>P28-P34</f>
        <v>5877806.6200000001</v>
      </c>
      <c r="Q40" s="48"/>
    </row>
    <row r="41" spans="1:17" ht="15" customHeight="1">
      <c r="A41" s="123"/>
      <c r="B41" s="51"/>
      <c r="C41" s="124"/>
      <c r="D41" s="51"/>
      <c r="E41" s="124"/>
      <c r="F41" s="124"/>
      <c r="G41" s="256"/>
      <c r="H41" s="256"/>
      <c r="I41" s="51"/>
      <c r="J41" s="51"/>
      <c r="Q41" s="48"/>
    </row>
    <row r="42" spans="1:17" ht="15" customHeight="1">
      <c r="A42" s="123"/>
      <c r="B42" s="51"/>
      <c r="C42" s="261"/>
      <c r="D42" s="853" t="s">
        <v>180</v>
      </c>
      <c r="E42" s="853"/>
      <c r="F42" s="853"/>
      <c r="G42" s="259">
        <v>0</v>
      </c>
      <c r="H42" s="259">
        <v>0</v>
      </c>
      <c r="I42" s="51"/>
      <c r="J42" s="51"/>
      <c r="Q42" s="48"/>
    </row>
    <row r="43" spans="1:17" ht="25.5" customHeight="1">
      <c r="A43" s="123"/>
      <c r="B43" s="51"/>
      <c r="C43" s="261"/>
      <c r="D43" s="853" t="s">
        <v>136</v>
      </c>
      <c r="E43" s="853"/>
      <c r="F43" s="853"/>
      <c r="G43" s="259">
        <v>0</v>
      </c>
      <c r="H43" s="259">
        <v>0</v>
      </c>
      <c r="I43" s="51"/>
      <c r="J43" s="856" t="s">
        <v>183</v>
      </c>
      <c r="K43" s="856"/>
      <c r="L43" s="856"/>
      <c r="M43" s="856"/>
      <c r="N43" s="856"/>
      <c r="O43" s="262">
        <f>G48+O23+O40</f>
        <v>-11214326.290000007</v>
      </c>
      <c r="P43" s="262">
        <f>H48+P23+P40</f>
        <v>-578487.41000000294</v>
      </c>
      <c r="Q43" s="48"/>
    </row>
    <row r="44" spans="1:17" ht="15" customHeight="1">
      <c r="A44" s="123"/>
      <c r="B44" s="51"/>
      <c r="C44" s="261"/>
      <c r="D44" s="853" t="s">
        <v>111</v>
      </c>
      <c r="E44" s="853"/>
      <c r="F44" s="853"/>
      <c r="G44" s="259">
        <v>0</v>
      </c>
      <c r="H44" s="259">
        <v>0</v>
      </c>
      <c r="I44" s="51"/>
      <c r="Q44" s="48"/>
    </row>
    <row r="45" spans="1:17" ht="15" customHeight="1">
      <c r="A45" s="123"/>
      <c r="B45" s="51"/>
      <c r="C45" s="256"/>
      <c r="D45" s="256"/>
      <c r="E45" s="256"/>
      <c r="F45" s="256"/>
      <c r="G45" s="256"/>
      <c r="H45" s="256"/>
      <c r="I45" s="51"/>
      <c r="Q45" s="48"/>
    </row>
    <row r="46" spans="1:17" ht="15" customHeight="1">
      <c r="A46" s="123"/>
      <c r="B46" s="51"/>
      <c r="C46" s="261"/>
      <c r="D46" s="853" t="s">
        <v>195</v>
      </c>
      <c r="E46" s="853"/>
      <c r="F46" s="853"/>
      <c r="G46" s="259">
        <v>5.48</v>
      </c>
      <c r="H46" s="259">
        <v>2203174.0699999998</v>
      </c>
      <c r="I46" s="51"/>
      <c r="Q46" s="48"/>
    </row>
    <row r="47" spans="1:17">
      <c r="A47" s="123"/>
      <c r="B47" s="51"/>
      <c r="C47" s="124"/>
      <c r="D47" s="51"/>
      <c r="E47" s="124"/>
      <c r="F47" s="124"/>
      <c r="G47" s="256"/>
      <c r="H47" s="256"/>
      <c r="I47" s="51"/>
      <c r="J47" s="856" t="s">
        <v>187</v>
      </c>
      <c r="K47" s="856"/>
      <c r="L47" s="856"/>
      <c r="M47" s="856"/>
      <c r="N47" s="856"/>
      <c r="O47" s="262">
        <v>31302156.539999999</v>
      </c>
      <c r="P47" s="262">
        <v>30852593.050000001</v>
      </c>
      <c r="Q47" s="48"/>
    </row>
    <row r="48" spans="1:17" s="266" customFormat="1">
      <c r="A48" s="263"/>
      <c r="B48" s="264"/>
      <c r="C48" s="854" t="s">
        <v>182</v>
      </c>
      <c r="D48" s="854"/>
      <c r="E48" s="854"/>
      <c r="F48" s="854"/>
      <c r="G48" s="262">
        <f>G14-G27</f>
        <v>3389315.8099999949</v>
      </c>
      <c r="H48" s="262">
        <f>H14-H27</f>
        <v>-2396469.6500000022</v>
      </c>
      <c r="I48" s="264"/>
      <c r="J48" s="856" t="s">
        <v>188</v>
      </c>
      <c r="K48" s="856"/>
      <c r="L48" s="856"/>
      <c r="M48" s="856"/>
      <c r="N48" s="856"/>
      <c r="O48" s="262">
        <f>+O47+O43</f>
        <v>20087830.249999993</v>
      </c>
      <c r="P48" s="262">
        <v>31302156.539999999</v>
      </c>
      <c r="Q48" s="265"/>
    </row>
    <row r="49" spans="1:17" s="266" customFormat="1">
      <c r="A49" s="263"/>
      <c r="B49" s="264"/>
      <c r="C49" s="261"/>
      <c r="D49" s="261"/>
      <c r="E49" s="261"/>
      <c r="F49" s="261"/>
      <c r="G49" s="262"/>
      <c r="H49" s="262"/>
      <c r="I49" s="264"/>
      <c r="O49" s="267"/>
      <c r="Q49" s="265"/>
    </row>
    <row r="50" spans="1:17" ht="14.25" customHeight="1">
      <c r="A50" s="268"/>
      <c r="B50" s="116"/>
      <c r="C50" s="269"/>
      <c r="D50" s="269"/>
      <c r="E50" s="269"/>
      <c r="F50" s="269"/>
      <c r="G50" s="270"/>
      <c r="H50" s="270"/>
      <c r="I50" s="116"/>
      <c r="J50" s="73"/>
      <c r="K50" s="73"/>
      <c r="L50" s="73"/>
      <c r="M50" s="73"/>
      <c r="N50" s="73"/>
      <c r="O50" s="271"/>
      <c r="P50" s="73"/>
      <c r="Q50" s="75"/>
    </row>
    <row r="51" spans="1:17" ht="14.25" customHeight="1">
      <c r="A51" s="51"/>
      <c r="I51" s="51"/>
      <c r="J51" s="51"/>
      <c r="K51" s="256"/>
      <c r="L51" s="256"/>
      <c r="M51" s="256"/>
      <c r="N51" s="256"/>
      <c r="O51" s="257"/>
      <c r="P51" s="257"/>
      <c r="Q51" s="33"/>
    </row>
    <row r="52" spans="1:17" ht="6" customHeight="1">
      <c r="A52" s="51"/>
      <c r="I52" s="51"/>
      <c r="J52" s="33"/>
      <c r="K52" s="33"/>
      <c r="L52" s="33"/>
      <c r="M52" s="33"/>
      <c r="N52" s="33"/>
      <c r="O52" s="33"/>
      <c r="P52" s="33"/>
      <c r="Q52" s="33"/>
    </row>
    <row r="53" spans="1:17" ht="15" customHeight="1">
      <c r="A53" s="33"/>
      <c r="B53" s="527" t="s">
        <v>76</v>
      </c>
      <c r="C53" s="60"/>
      <c r="D53" s="60"/>
      <c r="E53" s="60"/>
      <c r="F53" s="60"/>
      <c r="G53" s="60"/>
      <c r="H53" s="60"/>
      <c r="I53" s="60"/>
      <c r="J53" s="60"/>
      <c r="K53" s="33"/>
      <c r="L53" s="33"/>
      <c r="M53" s="33"/>
      <c r="N53" s="33"/>
      <c r="O53" s="272"/>
      <c r="P53" s="33"/>
      <c r="Q53" s="33"/>
    </row>
    <row r="54" spans="1:17" ht="22.5" customHeight="1">
      <c r="A54" s="33"/>
      <c r="B54" s="60"/>
      <c r="C54" s="81"/>
      <c r="D54" s="82"/>
      <c r="E54" s="82"/>
      <c r="F54" s="33"/>
      <c r="G54" s="83"/>
      <c r="H54" s="81"/>
      <c r="I54" s="82"/>
      <c r="J54" s="82"/>
      <c r="K54" s="33"/>
      <c r="L54" s="33"/>
      <c r="M54" s="33"/>
      <c r="N54" s="33"/>
      <c r="O54" s="272"/>
      <c r="P54" s="33"/>
      <c r="Q54" s="33"/>
    </row>
    <row r="55" spans="1:17" ht="29.25" customHeight="1">
      <c r="A55" s="33"/>
      <c r="B55" s="60"/>
      <c r="C55" s="81"/>
      <c r="D55" s="273"/>
      <c r="E55" s="273"/>
      <c r="F55" s="274"/>
      <c r="G55" s="274"/>
      <c r="H55" s="81"/>
      <c r="I55" s="82"/>
      <c r="J55" s="82"/>
      <c r="K55" s="33"/>
      <c r="L55" s="804" t="s">
        <v>567</v>
      </c>
      <c r="M55" s="804"/>
      <c r="N55" s="804"/>
      <c r="O55" s="804"/>
      <c r="P55" s="33"/>
      <c r="Q55" s="33"/>
    </row>
    <row r="56" spans="1:17" ht="14.1" customHeight="1">
      <c r="A56" s="33"/>
      <c r="B56" s="85"/>
      <c r="C56" s="33"/>
      <c r="D56" s="784" t="s">
        <v>4115</v>
      </c>
      <c r="E56" s="784"/>
      <c r="F56" s="804"/>
      <c r="G56" s="804"/>
      <c r="H56" s="33"/>
      <c r="I56" s="86"/>
      <c r="J56" s="33"/>
      <c r="K56" s="36"/>
      <c r="L56" s="805" t="s">
        <v>561</v>
      </c>
      <c r="M56" s="805"/>
      <c r="N56" s="805"/>
      <c r="O56" s="805"/>
      <c r="P56" s="33"/>
      <c r="Q56" s="33"/>
    </row>
    <row r="57" spans="1:17" ht="14.1" customHeight="1">
      <c r="A57" s="33"/>
      <c r="B57" s="87"/>
      <c r="C57" s="33"/>
      <c r="D57" s="780" t="s">
        <v>4114</v>
      </c>
      <c r="E57" s="780"/>
      <c r="F57" s="780"/>
      <c r="G57" s="780"/>
      <c r="H57" s="33"/>
      <c r="I57" s="86"/>
      <c r="J57" s="33"/>
      <c r="L57" s="802" t="s">
        <v>562</v>
      </c>
      <c r="M57" s="802"/>
      <c r="N57" s="802"/>
      <c r="O57" s="802"/>
      <c r="P57" s="33"/>
      <c r="Q57" s="33"/>
    </row>
  </sheetData>
  <sheetProtection formatCells="0" selectLockedCells="1"/>
  <mergeCells count="61">
    <mergeCell ref="E1:O1"/>
    <mergeCell ref="B6:D6"/>
    <mergeCell ref="H6:N6"/>
    <mergeCell ref="A3:P3"/>
    <mergeCell ref="A2:Q2"/>
    <mergeCell ref="A4:Q4"/>
    <mergeCell ref="B9:E9"/>
    <mergeCell ref="J9:M9"/>
    <mergeCell ref="B12:F12"/>
    <mergeCell ref="J12:N12"/>
    <mergeCell ref="C14:F14"/>
    <mergeCell ref="K14:N14"/>
    <mergeCell ref="D20:F20"/>
    <mergeCell ref="L17:N17"/>
    <mergeCell ref="D22:F22"/>
    <mergeCell ref="D15:F15"/>
    <mergeCell ref="D17:F17"/>
    <mergeCell ref="D18:F18"/>
    <mergeCell ref="L15:N15"/>
    <mergeCell ref="D19:F19"/>
    <mergeCell ref="L16:N16"/>
    <mergeCell ref="D16:F16"/>
    <mergeCell ref="D23:F23"/>
    <mergeCell ref="L21:N21"/>
    <mergeCell ref="D24:F24"/>
    <mergeCell ref="L22:N22"/>
    <mergeCell ref="D25:E25"/>
    <mergeCell ref="K23:N23"/>
    <mergeCell ref="D21:F21"/>
    <mergeCell ref="J26:N26"/>
    <mergeCell ref="C27:F27"/>
    <mergeCell ref="D28:F28"/>
    <mergeCell ref="D29:F29"/>
    <mergeCell ref="D30:F30"/>
    <mergeCell ref="L56:O56"/>
    <mergeCell ref="L57:O57"/>
    <mergeCell ref="D43:F43"/>
    <mergeCell ref="D44:F44"/>
    <mergeCell ref="D46:F46"/>
    <mergeCell ref="C48:F48"/>
    <mergeCell ref="J43:N43"/>
    <mergeCell ref="J47:N47"/>
    <mergeCell ref="J48:N48"/>
    <mergeCell ref="L55:O55"/>
    <mergeCell ref="D56:E56"/>
    <mergeCell ref="F56:G56"/>
    <mergeCell ref="D57:E57"/>
    <mergeCell ref="F57:G57"/>
    <mergeCell ref="D42:F42"/>
    <mergeCell ref="D32:F32"/>
    <mergeCell ref="D33:F33"/>
    <mergeCell ref="D34:F34"/>
    <mergeCell ref="K40:N40"/>
    <mergeCell ref="D39:F39"/>
    <mergeCell ref="D40:F40"/>
    <mergeCell ref="L38:N38"/>
    <mergeCell ref="L32:N32"/>
    <mergeCell ref="D35:F35"/>
    <mergeCell ref="D36:F36"/>
    <mergeCell ref="D37:F37"/>
    <mergeCell ref="D38:F38"/>
  </mergeCells>
  <printOptions horizontalCentered="1"/>
  <pageMargins left="0.78740157480314965" right="0.55118110236220474" top="0.59055118110236227" bottom="0" header="0" footer="0"/>
  <pageSetup scale="5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zoomScale="85" zoomScaleNormal="85" workbookViewId="0">
      <selection sqref="A1:XFD1048576"/>
    </sheetView>
  </sheetViews>
  <sheetFormatPr baseColWidth="10" defaultRowHeight="12.75"/>
  <cols>
    <col min="1" max="1" width="19.28515625" style="26" customWidth="1"/>
    <col min="2" max="2" width="43" style="275" customWidth="1"/>
    <col min="3" max="3" width="3.7109375" style="275" customWidth="1"/>
    <col min="4" max="4" width="46.42578125" style="275" customWidth="1"/>
    <col min="5" max="6" width="15.7109375" style="275" customWidth="1"/>
    <col min="7" max="16384" width="11.42578125" style="275"/>
  </cols>
  <sheetData>
    <row r="1" spans="1:8" ht="9.75" customHeight="1">
      <c r="A1" s="791"/>
      <c r="B1" s="791"/>
      <c r="C1" s="791"/>
      <c r="D1" s="791"/>
    </row>
    <row r="2" spans="1:8">
      <c r="A2" s="791" t="s">
        <v>448</v>
      </c>
      <c r="B2" s="791"/>
      <c r="C2" s="791"/>
      <c r="D2" s="791"/>
    </row>
    <row r="3" spans="1:8">
      <c r="A3" s="791" t="s">
        <v>4119</v>
      </c>
      <c r="B3" s="791"/>
      <c r="C3" s="791"/>
      <c r="D3" s="791"/>
    </row>
    <row r="4" spans="1:8">
      <c r="A4" s="791" t="s">
        <v>0</v>
      </c>
      <c r="B4" s="791"/>
      <c r="C4" s="791"/>
      <c r="D4" s="791"/>
    </row>
    <row r="5" spans="1:8" ht="8.25" customHeight="1">
      <c r="E5"/>
      <c r="F5"/>
      <c r="G5"/>
    </row>
    <row r="6" spans="1:8" ht="15" customHeight="1">
      <c r="B6" s="31" t="s">
        <v>3</v>
      </c>
      <c r="C6" s="792" t="s">
        <v>590</v>
      </c>
      <c r="D6" s="792"/>
      <c r="E6"/>
      <c r="F6"/>
      <c r="G6"/>
      <c r="H6" s="32"/>
    </row>
    <row r="8" spans="1:8" ht="24.75" customHeight="1">
      <c r="A8" s="276" t="s">
        <v>314</v>
      </c>
      <c r="B8" s="860" t="s">
        <v>75</v>
      </c>
      <c r="C8" s="860"/>
      <c r="D8" s="861"/>
    </row>
    <row r="9" spans="1:8">
      <c r="A9" s="277" t="s">
        <v>315</v>
      </c>
      <c r="B9" s="278"/>
      <c r="C9" s="278"/>
      <c r="D9" s="279"/>
    </row>
    <row r="10" spans="1:8">
      <c r="A10" s="68"/>
      <c r="B10" s="280"/>
      <c r="C10" s="280"/>
      <c r="D10" s="281"/>
    </row>
    <row r="11" spans="1:8">
      <c r="A11" s="68"/>
      <c r="B11" s="280"/>
      <c r="C11" s="280"/>
      <c r="D11" s="281"/>
    </row>
    <row r="12" spans="1:8">
      <c r="A12" s="68"/>
      <c r="B12" s="280"/>
      <c r="C12" s="280"/>
      <c r="D12" s="281"/>
    </row>
    <row r="13" spans="1:8">
      <c r="A13" s="68"/>
      <c r="B13" s="280"/>
      <c r="C13" s="280"/>
      <c r="D13" s="281"/>
    </row>
    <row r="14" spans="1:8">
      <c r="A14" s="68" t="s">
        <v>316</v>
      </c>
      <c r="B14" s="280"/>
      <c r="C14" s="280"/>
      <c r="D14" s="616" t="s">
        <v>593</v>
      </c>
    </row>
    <row r="15" spans="1:8">
      <c r="A15" s="68"/>
      <c r="B15" s="280"/>
      <c r="C15" s="280"/>
      <c r="D15" s="281"/>
    </row>
    <row r="16" spans="1:8">
      <c r="A16" s="68"/>
      <c r="B16" s="280"/>
      <c r="C16" s="280"/>
      <c r="D16" s="281"/>
    </row>
    <row r="17" spans="1:4">
      <c r="A17" s="68"/>
      <c r="B17" s="280"/>
      <c r="C17" s="280"/>
      <c r="D17" s="281"/>
    </row>
    <row r="18" spans="1:4">
      <c r="A18" s="68"/>
      <c r="B18" s="280"/>
      <c r="C18" s="280"/>
      <c r="D18" s="281"/>
    </row>
    <row r="19" spans="1:4">
      <c r="A19" s="68" t="s">
        <v>317</v>
      </c>
      <c r="B19" s="280"/>
      <c r="C19" s="280"/>
      <c r="D19" s="281"/>
    </row>
    <row r="20" spans="1:4">
      <c r="A20" s="68"/>
      <c r="B20" s="280"/>
      <c r="C20" s="280"/>
      <c r="D20" s="281"/>
    </row>
    <row r="21" spans="1:4">
      <c r="A21" s="68"/>
      <c r="B21" s="280"/>
      <c r="C21" s="280"/>
      <c r="D21" s="281"/>
    </row>
    <row r="22" spans="1:4">
      <c r="A22" s="68"/>
      <c r="B22" s="280"/>
      <c r="C22" s="280"/>
      <c r="D22" s="281"/>
    </row>
    <row r="23" spans="1:4">
      <c r="A23" s="68"/>
      <c r="B23" s="280"/>
      <c r="C23" s="280"/>
      <c r="D23" s="281"/>
    </row>
    <row r="24" spans="1:4">
      <c r="A24" s="68" t="s">
        <v>318</v>
      </c>
      <c r="B24" s="280"/>
      <c r="C24" s="280"/>
      <c r="D24" s="281"/>
    </row>
    <row r="25" spans="1:4">
      <c r="A25" s="72"/>
      <c r="B25" s="282"/>
      <c r="C25" s="282"/>
      <c r="D25" s="283"/>
    </row>
    <row r="27" spans="1:4">
      <c r="A27" s="16" t="s">
        <v>76</v>
      </c>
    </row>
    <row r="31" spans="1:4" ht="15" customHeight="1">
      <c r="A31" s="459" t="s">
        <v>568</v>
      </c>
      <c r="B31" s="459"/>
      <c r="D31" s="282"/>
    </row>
    <row r="32" spans="1:4" ht="15" customHeight="1">
      <c r="A32" s="859" t="s">
        <v>4115</v>
      </c>
      <c r="B32" s="859"/>
      <c r="D32" s="284" t="s">
        <v>563</v>
      </c>
    </row>
    <row r="33" spans="1:4" ht="15" customHeight="1">
      <c r="A33" s="859" t="s">
        <v>4114</v>
      </c>
      <c r="B33" s="859"/>
      <c r="D33" s="284" t="s">
        <v>562</v>
      </c>
    </row>
  </sheetData>
  <mergeCells count="8">
    <mergeCell ref="A32:B32"/>
    <mergeCell ref="A33:B33"/>
    <mergeCell ref="A1:D1"/>
    <mergeCell ref="A2:D2"/>
    <mergeCell ref="A3:D3"/>
    <mergeCell ref="A4:D4"/>
    <mergeCell ref="B8:D8"/>
    <mergeCell ref="C6:D6"/>
  </mergeCells>
  <printOptions horizontalCentered="1"/>
  <pageMargins left="0.70866141732283472" right="0" top="0.78740157480314965" bottom="0.35433070866141736" header="0.31496062992125984" footer="0.31496062992125984"/>
  <pageSetup scale="9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83"/>
  <sheetViews>
    <sheetView showGridLines="0" topLeftCell="A409" zoomScale="85" zoomScaleNormal="85" workbookViewId="0">
      <selection activeCell="I477" sqref="I477"/>
    </sheetView>
  </sheetViews>
  <sheetFormatPr baseColWidth="10" defaultRowHeight="12.75"/>
  <cols>
    <col min="1" max="1" width="11.42578125" style="26"/>
    <col min="2" max="2" width="70.28515625" style="26" customWidth="1"/>
    <col min="3" max="4" width="26.7109375" style="26" customWidth="1"/>
    <col min="5" max="5" width="18.5703125" style="26" bestFit="1" customWidth="1"/>
    <col min="6" max="6" width="14.28515625" style="26" bestFit="1" customWidth="1"/>
    <col min="7" max="7" width="13.28515625" style="26" bestFit="1" customWidth="1"/>
    <col min="8" max="8" width="12.7109375" style="26" bestFit="1" customWidth="1"/>
    <col min="9" max="16384" width="11.42578125" style="26"/>
  </cols>
  <sheetData>
    <row r="2" spans="1:7">
      <c r="A2" s="885"/>
      <c r="B2" s="885"/>
      <c r="C2" s="885"/>
      <c r="D2" s="885"/>
      <c r="E2" s="885"/>
      <c r="F2" s="885"/>
      <c r="G2" s="885"/>
    </row>
    <row r="3" spans="1:7" ht="15" customHeight="1">
      <c r="A3" s="886" t="s">
        <v>449</v>
      </c>
      <c r="B3" s="886"/>
      <c r="C3" s="886"/>
      <c r="D3" s="886"/>
      <c r="E3" s="886"/>
      <c r="F3" s="886"/>
      <c r="G3" s="886"/>
    </row>
    <row r="4" spans="1:7" ht="24" customHeight="1">
      <c r="A4" s="886" t="s">
        <v>4113</v>
      </c>
      <c r="B4" s="886"/>
      <c r="C4" s="886"/>
      <c r="D4" s="886"/>
      <c r="E4" s="886"/>
      <c r="F4" s="886"/>
      <c r="G4" s="886"/>
    </row>
    <row r="5" spans="1:7">
      <c r="B5" s="285"/>
      <c r="C5" s="286"/>
      <c r="D5" s="287"/>
      <c r="E5" s="287"/>
      <c r="F5" s="287"/>
    </row>
    <row r="7" spans="1:7">
      <c r="B7" s="31"/>
      <c r="C7" s="31" t="s">
        <v>3</v>
      </c>
      <c r="D7" s="890" t="s">
        <v>589</v>
      </c>
      <c r="E7" s="890"/>
      <c r="F7" s="609"/>
      <c r="G7" s="31"/>
    </row>
    <row r="9" spans="1:7" ht="15">
      <c r="A9" s="887" t="s">
        <v>400</v>
      </c>
      <c r="B9" s="887"/>
      <c r="C9" s="887"/>
      <c r="D9" s="887"/>
      <c r="E9" s="887"/>
      <c r="F9" s="887"/>
      <c r="G9" s="887"/>
    </row>
    <row r="10" spans="1:7">
      <c r="B10" s="290"/>
      <c r="C10" s="140"/>
      <c r="D10" s="32"/>
      <c r="E10" s="33"/>
      <c r="F10" s="81"/>
    </row>
    <row r="11" spans="1:7">
      <c r="B11" s="19" t="s">
        <v>390</v>
      </c>
      <c r="C11" s="291"/>
      <c r="D11" s="287"/>
      <c r="E11" s="287"/>
      <c r="F11" s="287"/>
    </row>
    <row r="12" spans="1:7">
      <c r="B12" s="292"/>
      <c r="C12" s="286"/>
      <c r="D12" s="287"/>
      <c r="E12" s="287"/>
      <c r="F12" s="287"/>
    </row>
    <row r="13" spans="1:7">
      <c r="B13" s="20" t="s">
        <v>363</v>
      </c>
      <c r="C13" s="286"/>
      <c r="D13" s="287"/>
      <c r="E13" s="287"/>
      <c r="F13" s="287"/>
    </row>
    <row r="14" spans="1:7">
      <c r="C14" s="286"/>
    </row>
    <row r="15" spans="1:7">
      <c r="B15" s="293" t="s">
        <v>509</v>
      </c>
      <c r="C15" s="33"/>
      <c r="D15" s="33"/>
      <c r="E15" s="33"/>
    </row>
    <row r="16" spans="1:7">
      <c r="B16" s="294"/>
      <c r="C16" s="294" t="s">
        <v>593</v>
      </c>
      <c r="D16" s="33"/>
      <c r="E16" s="33"/>
    </row>
    <row r="17" spans="2:5" ht="20.25" customHeight="1">
      <c r="B17" s="295" t="s">
        <v>364</v>
      </c>
      <c r="C17" s="296" t="s">
        <v>300</v>
      </c>
      <c r="D17" s="296" t="s">
        <v>365</v>
      </c>
      <c r="E17" s="296" t="s">
        <v>366</v>
      </c>
    </row>
    <row r="18" spans="2:5">
      <c r="B18" s="297" t="s">
        <v>507</v>
      </c>
      <c r="C18" s="298"/>
      <c r="D18" s="298">
        <v>0</v>
      </c>
      <c r="E18" s="298">
        <v>0</v>
      </c>
    </row>
    <row r="19" spans="2:5">
      <c r="B19" s="299"/>
      <c r="C19" s="300"/>
      <c r="D19" s="300">
        <v>0</v>
      </c>
      <c r="E19" s="300">
        <v>0</v>
      </c>
    </row>
    <row r="20" spans="2:5">
      <c r="B20" s="299" t="s">
        <v>508</v>
      </c>
      <c r="C20" s="300"/>
      <c r="D20" s="300">
        <v>0</v>
      </c>
      <c r="E20" s="300">
        <v>0</v>
      </c>
    </row>
    <row r="21" spans="2:5">
      <c r="B21" s="299"/>
      <c r="C21" s="300"/>
      <c r="D21" s="300">
        <v>0</v>
      </c>
      <c r="E21" s="300">
        <v>0</v>
      </c>
    </row>
    <row r="22" spans="2:5">
      <c r="B22" s="17" t="s">
        <v>516</v>
      </c>
      <c r="C22" s="301"/>
      <c r="D22" s="301">
        <v>0</v>
      </c>
      <c r="E22" s="301">
        <v>0</v>
      </c>
    </row>
    <row r="23" spans="2:5">
      <c r="B23" s="294"/>
      <c r="C23" s="296">
        <f>SUM(C18:C22)</f>
        <v>0</v>
      </c>
      <c r="D23" s="296"/>
      <c r="E23" s="296">
        <f t="shared" ref="E23" si="0">SUM(E18:E22)</f>
        <v>0</v>
      </c>
    </row>
    <row r="24" spans="2:5">
      <c r="B24" s="294"/>
      <c r="C24" s="33"/>
      <c r="D24" s="33"/>
      <c r="E24" s="33"/>
    </row>
    <row r="25" spans="2:5">
      <c r="B25" s="294"/>
      <c r="C25" s="33"/>
      <c r="D25" s="33"/>
      <c r="E25" s="33"/>
    </row>
    <row r="26" spans="2:5">
      <c r="B26" s="294"/>
      <c r="C26" s="33"/>
      <c r="D26" s="33"/>
      <c r="E26" s="33"/>
    </row>
    <row r="27" spans="2:5">
      <c r="B27" s="293" t="s">
        <v>367</v>
      </c>
      <c r="C27" s="302"/>
      <c r="D27" s="33"/>
      <c r="E27" s="33"/>
    </row>
    <row r="29" spans="2:5" ht="18.75" customHeight="1">
      <c r="B29" s="295" t="s">
        <v>368</v>
      </c>
      <c r="C29" s="296" t="s">
        <v>300</v>
      </c>
      <c r="D29" s="296" t="s">
        <v>596</v>
      </c>
      <c r="E29" s="296" t="s">
        <v>597</v>
      </c>
    </row>
    <row r="30" spans="2:5">
      <c r="B30" s="299" t="s">
        <v>515</v>
      </c>
      <c r="C30" s="303"/>
      <c r="D30" s="303"/>
      <c r="E30" s="303"/>
    </row>
    <row r="31" spans="2:5">
      <c r="B31" s="299" t="s">
        <v>594</v>
      </c>
      <c r="C31" s="303">
        <v>16575</v>
      </c>
      <c r="D31" s="303">
        <v>0</v>
      </c>
      <c r="E31" s="303">
        <v>0</v>
      </c>
    </row>
    <row r="32" spans="2:5">
      <c r="B32" s="299" t="s">
        <v>595</v>
      </c>
      <c r="C32" s="303"/>
      <c r="D32" s="303">
        <v>0</v>
      </c>
      <c r="E32" s="303">
        <v>0</v>
      </c>
    </row>
    <row r="33" spans="2:6" ht="14.25" customHeight="1">
      <c r="B33" s="299" t="s">
        <v>514</v>
      </c>
      <c r="C33" s="303"/>
      <c r="D33" s="303"/>
      <c r="E33" s="303"/>
    </row>
    <row r="34" spans="2:6" ht="14.25" customHeight="1">
      <c r="B34" s="17"/>
      <c r="C34" s="304"/>
      <c r="D34" s="304"/>
      <c r="E34" s="304"/>
    </row>
    <row r="35" spans="2:6" ht="14.25" customHeight="1">
      <c r="C35" s="296">
        <f>SUM(C30:C34)</f>
        <v>16575</v>
      </c>
      <c r="D35" s="296">
        <f>SUM(D30:D34)</f>
        <v>0</v>
      </c>
      <c r="E35" s="296">
        <f>SUM(E30:E34)</f>
        <v>0</v>
      </c>
    </row>
    <row r="36" spans="2:6" ht="14.25" customHeight="1">
      <c r="C36" s="305"/>
      <c r="D36" s="305"/>
      <c r="E36" s="305"/>
    </row>
    <row r="37" spans="2:6" ht="14.25" customHeight="1"/>
    <row r="38" spans="2:6" ht="23.25" customHeight="1">
      <c r="B38" s="295" t="s">
        <v>405</v>
      </c>
      <c r="C38" s="296" t="s">
        <v>300</v>
      </c>
      <c r="D38" s="296" t="s">
        <v>381</v>
      </c>
      <c r="E38" s="296" t="s">
        <v>382</v>
      </c>
      <c r="F38" s="296" t="s">
        <v>383</v>
      </c>
    </row>
    <row r="39" spans="2:6" ht="14.25" customHeight="1">
      <c r="B39" s="299" t="s">
        <v>513</v>
      </c>
      <c r="C39" s="303"/>
      <c r="D39" s="303"/>
      <c r="E39" s="303"/>
      <c r="F39" s="303"/>
    </row>
    <row r="40" spans="2:6" ht="14.25" customHeight="1">
      <c r="B40" s="299" t="s">
        <v>598</v>
      </c>
      <c r="C40" s="617">
        <v>48546.77</v>
      </c>
      <c r="D40" s="617">
        <v>48546.77</v>
      </c>
      <c r="E40" s="303"/>
      <c r="F40" s="303"/>
    </row>
    <row r="41" spans="2:6" ht="14.25" customHeight="1">
      <c r="B41" s="299" t="s">
        <v>512</v>
      </c>
      <c r="C41" s="303"/>
      <c r="D41" s="303"/>
      <c r="E41" s="303"/>
      <c r="F41" s="303"/>
    </row>
    <row r="42" spans="2:6" ht="14.25" customHeight="1">
      <c r="B42" s="299" t="s">
        <v>599</v>
      </c>
      <c r="C42" s="617">
        <v>8000</v>
      </c>
      <c r="D42" s="617">
        <v>8000</v>
      </c>
      <c r="E42" s="303"/>
      <c r="F42" s="303"/>
    </row>
    <row r="43" spans="2:6" ht="14.25" customHeight="1">
      <c r="B43" s="17" t="s">
        <v>3738</v>
      </c>
      <c r="C43" s="618">
        <v>33001.33</v>
      </c>
      <c r="D43" s="618">
        <v>33001.33</v>
      </c>
      <c r="E43" s="304"/>
      <c r="F43" s="304"/>
    </row>
    <row r="44" spans="2:6" ht="14.25" customHeight="1">
      <c r="C44" s="619">
        <f>SUM(C38:C43)</f>
        <v>89548.1</v>
      </c>
      <c r="D44" s="619">
        <f t="shared" ref="D44" si="1">SUM(D38:D43)</f>
        <v>89548.1</v>
      </c>
      <c r="E44" s="296">
        <f t="shared" ref="E44:F44" si="2">SUM(E38:E43)</f>
        <v>0</v>
      </c>
      <c r="F44" s="296">
        <f t="shared" si="2"/>
        <v>0</v>
      </c>
    </row>
    <row r="45" spans="2:6" ht="14.25" customHeight="1"/>
    <row r="46" spans="2:6" ht="14.25" customHeight="1"/>
    <row r="47" spans="2:6" ht="14.25" customHeight="1"/>
    <row r="48" spans="2:6" ht="14.25" customHeight="1">
      <c r="B48" s="293" t="s">
        <v>371</v>
      </c>
    </row>
    <row r="49" spans="2:7" ht="14.25" customHeight="1">
      <c r="B49" s="306"/>
      <c r="C49" s="306" t="s">
        <v>593</v>
      </c>
    </row>
    <row r="50" spans="2:7" ht="24" customHeight="1">
      <c r="B50" s="295" t="s">
        <v>369</v>
      </c>
      <c r="C50" s="296" t="s">
        <v>300</v>
      </c>
      <c r="D50" s="296" t="s">
        <v>370</v>
      </c>
    </row>
    <row r="51" spans="2:7" ht="14.25" customHeight="1">
      <c r="B51" s="297" t="s">
        <v>510</v>
      </c>
      <c r="C51" s="298"/>
      <c r="D51" s="298">
        <v>0</v>
      </c>
    </row>
    <row r="52" spans="2:7" ht="14.25" customHeight="1">
      <c r="B52" s="299"/>
      <c r="C52" s="300"/>
      <c r="D52" s="300">
        <v>0</v>
      </c>
    </row>
    <row r="53" spans="2:7" ht="14.25" customHeight="1">
      <c r="B53" s="299" t="s">
        <v>511</v>
      </c>
      <c r="C53" s="300"/>
      <c r="D53" s="300"/>
    </row>
    <row r="54" spans="2:7" ht="14.25" customHeight="1">
      <c r="B54" s="17"/>
      <c r="C54" s="301"/>
      <c r="D54" s="301">
        <v>0</v>
      </c>
    </row>
    <row r="55" spans="2:7" ht="14.25" customHeight="1">
      <c r="B55" s="307"/>
      <c r="C55" s="296">
        <f>SUM(C50:C54)</f>
        <v>0</v>
      </c>
      <c r="D55" s="296"/>
    </row>
    <row r="56" spans="2:7" ht="14.25" customHeight="1">
      <c r="B56" s="307"/>
      <c r="C56" s="308"/>
      <c r="D56" s="308"/>
    </row>
    <row r="57" spans="2:7" ht="9.75" customHeight="1">
      <c r="B57" s="307"/>
      <c r="C57" s="308"/>
      <c r="D57" s="308"/>
    </row>
    <row r="58" spans="2:7" ht="14.25" customHeight="1"/>
    <row r="59" spans="2:7" ht="14.25" customHeight="1">
      <c r="B59" s="293" t="s">
        <v>372</v>
      </c>
    </row>
    <row r="60" spans="2:7" ht="14.25" customHeight="1">
      <c r="B60" s="306"/>
      <c r="C60" s="306" t="s">
        <v>593</v>
      </c>
    </row>
    <row r="61" spans="2:7" ht="27.75" customHeight="1">
      <c r="B61" s="295" t="s">
        <v>375</v>
      </c>
      <c r="C61" s="296" t="s">
        <v>300</v>
      </c>
      <c r="D61" s="296" t="s">
        <v>365</v>
      </c>
      <c r="E61" s="296" t="s">
        <v>308</v>
      </c>
      <c r="F61" s="309" t="s">
        <v>373</v>
      </c>
      <c r="G61" s="296" t="s">
        <v>374</v>
      </c>
    </row>
    <row r="62" spans="2:7" ht="14.25" customHeight="1">
      <c r="B62" s="310" t="s">
        <v>517</v>
      </c>
      <c r="C62" s="308"/>
      <c r="D62" s="308">
        <v>0</v>
      </c>
      <c r="E62" s="308">
        <v>0</v>
      </c>
      <c r="F62" s="308">
        <v>0</v>
      </c>
      <c r="G62" s="311">
        <v>0</v>
      </c>
    </row>
    <row r="63" spans="2:7" ht="14.25" customHeight="1">
      <c r="B63" s="310"/>
      <c r="C63" s="308"/>
      <c r="D63" s="308">
        <v>0</v>
      </c>
      <c r="E63" s="308">
        <v>0</v>
      </c>
      <c r="F63" s="308">
        <v>0</v>
      </c>
      <c r="G63" s="311">
        <v>0</v>
      </c>
    </row>
    <row r="64" spans="2:7" ht="14.25" customHeight="1">
      <c r="B64" s="310"/>
      <c r="C64" s="308"/>
      <c r="D64" s="308">
        <v>0</v>
      </c>
      <c r="E64" s="308">
        <v>0</v>
      </c>
      <c r="F64" s="308">
        <v>0</v>
      </c>
      <c r="G64" s="311">
        <v>0</v>
      </c>
    </row>
    <row r="65" spans="2:8" ht="14.25" customHeight="1">
      <c r="B65" s="312"/>
      <c r="C65" s="313"/>
      <c r="D65" s="313">
        <v>0</v>
      </c>
      <c r="E65" s="313">
        <v>0</v>
      </c>
      <c r="F65" s="313">
        <v>0</v>
      </c>
      <c r="G65" s="314">
        <v>0</v>
      </c>
    </row>
    <row r="66" spans="2:8" ht="15" customHeight="1">
      <c r="B66" s="307"/>
      <c r="C66" s="296">
        <f>SUM(C61:C65)</f>
        <v>0</v>
      </c>
      <c r="D66" s="315">
        <v>0</v>
      </c>
      <c r="E66" s="316">
        <v>0</v>
      </c>
      <c r="F66" s="316">
        <v>0</v>
      </c>
      <c r="G66" s="317">
        <v>0</v>
      </c>
    </row>
    <row r="67" spans="2:8">
      <c r="B67" s="307"/>
      <c r="C67" s="318"/>
      <c r="D67" s="318"/>
      <c r="E67" s="318"/>
      <c r="F67" s="318"/>
      <c r="G67" s="318"/>
    </row>
    <row r="68" spans="2:8">
      <c r="B68" s="307"/>
      <c r="C68" s="318"/>
      <c r="D68" s="318"/>
      <c r="E68" s="318"/>
      <c r="F68" s="318"/>
      <c r="G68" s="318"/>
    </row>
    <row r="69" spans="2:8">
      <c r="B69" s="307"/>
      <c r="C69" s="318" t="s">
        <v>593</v>
      </c>
      <c r="D69" s="318"/>
      <c r="E69" s="318"/>
      <c r="F69" s="318"/>
      <c r="G69" s="318"/>
    </row>
    <row r="70" spans="2:8" ht="26.25" customHeight="1">
      <c r="B70" s="295" t="s">
        <v>519</v>
      </c>
      <c r="C70" s="296" t="s">
        <v>300</v>
      </c>
      <c r="D70" s="296" t="s">
        <v>365</v>
      </c>
      <c r="E70" s="296" t="s">
        <v>376</v>
      </c>
      <c r="F70" s="318"/>
      <c r="G70" s="318"/>
    </row>
    <row r="71" spans="2:8">
      <c r="B71" s="297" t="s">
        <v>518</v>
      </c>
      <c r="C71" s="311"/>
      <c r="D71" s="300">
        <v>0</v>
      </c>
      <c r="E71" s="300">
        <v>0</v>
      </c>
      <c r="F71" s="318"/>
      <c r="G71" s="318"/>
    </row>
    <row r="72" spans="2:8">
      <c r="B72" s="17"/>
      <c r="C72" s="311"/>
      <c r="D72" s="300">
        <v>0</v>
      </c>
      <c r="E72" s="300">
        <v>0</v>
      </c>
      <c r="F72" s="318"/>
      <c r="G72" s="318"/>
    </row>
    <row r="73" spans="2:8" ht="16.5" customHeight="1">
      <c r="B73" s="307"/>
      <c r="C73" s="296">
        <f>SUM(C71:C72)</f>
        <v>0</v>
      </c>
      <c r="D73" s="891"/>
      <c r="E73" s="892"/>
      <c r="F73" s="318"/>
      <c r="G73" s="318"/>
    </row>
    <row r="74" spans="2:8">
      <c r="B74" s="307"/>
      <c r="C74" s="318"/>
      <c r="D74" s="318"/>
      <c r="E74" s="318"/>
      <c r="F74" s="318"/>
      <c r="G74" s="318"/>
    </row>
    <row r="75" spans="2:8">
      <c r="B75" s="306"/>
    </row>
    <row r="76" spans="2:8" ht="24" customHeight="1">
      <c r="B76" s="295" t="s">
        <v>301</v>
      </c>
      <c r="C76" s="296" t="s">
        <v>302</v>
      </c>
      <c r="D76" s="296" t="s">
        <v>303</v>
      </c>
      <c r="E76" s="296" t="s">
        <v>304</v>
      </c>
      <c r="F76" s="296" t="s">
        <v>305</v>
      </c>
    </row>
    <row r="77" spans="2:8">
      <c r="B77" s="297" t="s">
        <v>520</v>
      </c>
      <c r="C77" s="319"/>
      <c r="D77" s="320"/>
      <c r="E77" s="320"/>
      <c r="F77" s="320">
        <v>0</v>
      </c>
    </row>
    <row r="78" spans="2:8" ht="15">
      <c r="B78" s="536" t="s">
        <v>600</v>
      </c>
      <c r="C78" s="321">
        <v>77451815.290000007</v>
      </c>
      <c r="D78" s="303">
        <v>77451815.290000007</v>
      </c>
      <c r="E78" s="303">
        <v>0</v>
      </c>
      <c r="F78" s="303">
        <v>0</v>
      </c>
    </row>
    <row r="79" spans="2:8">
      <c r="B79" s="299" t="s">
        <v>521</v>
      </c>
      <c r="C79" s="321"/>
      <c r="D79" s="303"/>
      <c r="E79" s="303"/>
      <c r="F79" s="303">
        <v>0</v>
      </c>
    </row>
    <row r="80" spans="2:8">
      <c r="B80" s="299" t="s">
        <v>601</v>
      </c>
      <c r="C80" s="321">
        <v>1437667.69</v>
      </c>
      <c r="D80" s="303">
        <v>1702815.01</v>
      </c>
      <c r="E80" s="303">
        <v>265147.32</v>
      </c>
      <c r="F80" s="303"/>
      <c r="H80" s="687"/>
    </row>
    <row r="81" spans="2:8">
      <c r="B81" s="299" t="s">
        <v>602</v>
      </c>
      <c r="C81" s="321">
        <v>845850.33</v>
      </c>
      <c r="D81" s="303">
        <v>845850.33</v>
      </c>
      <c r="E81" s="303">
        <v>0</v>
      </c>
      <c r="F81" s="303"/>
      <c r="H81" s="687"/>
    </row>
    <row r="82" spans="2:8">
      <c r="B82" s="299" t="s">
        <v>603</v>
      </c>
      <c r="C82" s="321">
        <v>343820.52</v>
      </c>
      <c r="D82" s="303">
        <v>343820.52</v>
      </c>
      <c r="E82" s="303">
        <v>0</v>
      </c>
      <c r="F82" s="303"/>
      <c r="H82" s="687"/>
    </row>
    <row r="83" spans="2:8">
      <c r="B83" s="299" t="s">
        <v>604</v>
      </c>
      <c r="C83" s="321">
        <v>6530015.1200000001</v>
      </c>
      <c r="D83" s="303">
        <v>6729037.2599999998</v>
      </c>
      <c r="E83" s="303">
        <v>199022.14</v>
      </c>
      <c r="F83" s="303"/>
      <c r="H83" s="687"/>
    </row>
    <row r="84" spans="2:8">
      <c r="B84" s="299" t="s">
        <v>605</v>
      </c>
      <c r="C84" s="321">
        <v>868900.3</v>
      </c>
      <c r="D84" s="303">
        <v>868900.3</v>
      </c>
      <c r="E84" s="303">
        <v>0</v>
      </c>
      <c r="F84" s="303"/>
      <c r="H84" s="687"/>
    </row>
    <row r="85" spans="2:8">
      <c r="B85" s="299" t="s">
        <v>606</v>
      </c>
      <c r="C85" s="321">
        <v>228966.39999999999</v>
      </c>
      <c r="D85" s="303">
        <v>257140.48000000001</v>
      </c>
      <c r="E85" s="303">
        <v>28174.080000000002</v>
      </c>
      <c r="F85" s="303"/>
      <c r="H85" s="687"/>
    </row>
    <row r="86" spans="2:8">
      <c r="B86" s="299" t="s">
        <v>607</v>
      </c>
      <c r="C86" s="321">
        <v>201493.91</v>
      </c>
      <c r="D86" s="303">
        <v>201493.91</v>
      </c>
      <c r="E86" s="303">
        <v>0</v>
      </c>
      <c r="F86" s="303"/>
    </row>
    <row r="87" spans="2:8">
      <c r="B87" s="299" t="s">
        <v>608</v>
      </c>
      <c r="C87" s="321">
        <v>462204.76</v>
      </c>
      <c r="D87" s="303">
        <v>469068.19</v>
      </c>
      <c r="E87" s="303">
        <v>6863.43</v>
      </c>
      <c r="F87" s="303"/>
    </row>
    <row r="88" spans="2:8">
      <c r="B88" s="299" t="s">
        <v>609</v>
      </c>
      <c r="C88" s="321">
        <v>80873.119999999995</v>
      </c>
      <c r="D88" s="303">
        <v>80873.119999999995</v>
      </c>
      <c r="E88" s="303">
        <v>0</v>
      </c>
      <c r="F88" s="303"/>
    </row>
    <row r="89" spans="2:8">
      <c r="B89" s="299" t="s">
        <v>610</v>
      </c>
      <c r="C89" s="321">
        <v>2640374.19</v>
      </c>
      <c r="D89" s="303">
        <v>2640374.19</v>
      </c>
      <c r="E89" s="303">
        <v>0</v>
      </c>
      <c r="F89" s="303"/>
    </row>
    <row r="90" spans="2:8">
      <c r="B90" s="299" t="s">
        <v>611</v>
      </c>
      <c r="C90" s="321">
        <v>23610</v>
      </c>
      <c r="D90" s="303">
        <v>23610</v>
      </c>
      <c r="E90" s="303">
        <v>0</v>
      </c>
      <c r="F90" s="303"/>
    </row>
    <row r="91" spans="2:8">
      <c r="B91" s="299" t="s">
        <v>612</v>
      </c>
      <c r="C91" s="321">
        <v>1824557</v>
      </c>
      <c r="D91" s="303">
        <v>1824557</v>
      </c>
      <c r="E91" s="303">
        <v>0</v>
      </c>
      <c r="F91" s="303"/>
    </row>
    <row r="92" spans="2:8">
      <c r="B92" s="299" t="s">
        <v>613</v>
      </c>
      <c r="C92" s="321">
        <v>355932.44</v>
      </c>
      <c r="D92" s="303">
        <v>355932.44</v>
      </c>
      <c r="E92" s="303">
        <v>0</v>
      </c>
      <c r="F92" s="303"/>
    </row>
    <row r="93" spans="2:8">
      <c r="B93" s="299" t="s">
        <v>614</v>
      </c>
      <c r="C93" s="321">
        <v>2916377.83</v>
      </c>
      <c r="D93" s="303">
        <v>2916377.83</v>
      </c>
      <c r="E93" s="303">
        <v>0</v>
      </c>
      <c r="F93" s="303"/>
    </row>
    <row r="94" spans="2:8">
      <c r="B94" s="299" t="s">
        <v>615</v>
      </c>
      <c r="C94" s="321">
        <v>1288943.74</v>
      </c>
      <c r="D94" s="303">
        <v>1288943.74</v>
      </c>
      <c r="E94" s="303">
        <v>0</v>
      </c>
      <c r="F94" s="303"/>
    </row>
    <row r="95" spans="2:8">
      <c r="B95" s="299" t="s">
        <v>616</v>
      </c>
      <c r="C95" s="321">
        <v>1302550.76</v>
      </c>
      <c r="D95" s="303">
        <v>1302550.76</v>
      </c>
      <c r="E95" s="303">
        <v>0</v>
      </c>
      <c r="F95" s="303"/>
    </row>
    <row r="96" spans="2:8">
      <c r="B96" s="299" t="s">
        <v>617</v>
      </c>
      <c r="C96" s="321">
        <v>627873</v>
      </c>
      <c r="D96" s="303">
        <v>627873</v>
      </c>
      <c r="E96" s="303">
        <v>0</v>
      </c>
      <c r="F96" s="303"/>
    </row>
    <row r="97" spans="2:8">
      <c r="B97" s="299" t="s">
        <v>618</v>
      </c>
      <c r="C97" s="321">
        <v>318748</v>
      </c>
      <c r="D97" s="303">
        <v>318748</v>
      </c>
      <c r="E97" s="303">
        <v>0</v>
      </c>
      <c r="F97" s="303"/>
    </row>
    <row r="98" spans="2:8">
      <c r="B98" s="299" t="s">
        <v>619</v>
      </c>
      <c r="C98" s="321">
        <v>250999</v>
      </c>
      <c r="D98" s="303">
        <v>250999</v>
      </c>
      <c r="E98" s="303">
        <v>0</v>
      </c>
      <c r="F98" s="303"/>
    </row>
    <row r="99" spans="2:8">
      <c r="B99" s="299" t="s">
        <v>620</v>
      </c>
      <c r="C99" s="321">
        <v>747218.5</v>
      </c>
      <c r="D99" s="303">
        <v>747218.5</v>
      </c>
      <c r="E99" s="303">
        <v>0</v>
      </c>
      <c r="F99" s="303"/>
    </row>
    <row r="100" spans="2:8">
      <c r="B100" s="299" t="s">
        <v>621</v>
      </c>
      <c r="C100" s="321">
        <v>103419.26</v>
      </c>
      <c r="D100" s="303">
        <v>103419.26</v>
      </c>
      <c r="E100" s="303">
        <v>0</v>
      </c>
      <c r="F100" s="303"/>
    </row>
    <row r="101" spans="2:8">
      <c r="B101" s="299" t="s">
        <v>622</v>
      </c>
      <c r="C101" s="321">
        <v>1140705.3700000001</v>
      </c>
      <c r="D101" s="303">
        <v>1140705.3700000001</v>
      </c>
      <c r="E101" s="303">
        <v>0</v>
      </c>
      <c r="F101" s="303"/>
    </row>
    <row r="102" spans="2:8">
      <c r="B102" s="299" t="s">
        <v>623</v>
      </c>
      <c r="C102" s="321">
        <v>21516.07</v>
      </c>
      <c r="D102" s="303">
        <v>21516.07</v>
      </c>
      <c r="E102" s="303">
        <v>0</v>
      </c>
      <c r="F102" s="303"/>
    </row>
    <row r="103" spans="2:8">
      <c r="B103" s="299" t="s">
        <v>624</v>
      </c>
      <c r="C103" s="321">
        <v>14300</v>
      </c>
      <c r="D103" s="303">
        <v>14300</v>
      </c>
      <c r="E103" s="303">
        <v>0</v>
      </c>
      <c r="F103" s="303"/>
    </row>
    <row r="104" spans="2:8">
      <c r="B104" s="299" t="s">
        <v>625</v>
      </c>
      <c r="C104" s="321">
        <v>3972826.4</v>
      </c>
      <c r="D104" s="303">
        <v>3972826.4</v>
      </c>
      <c r="E104" s="303">
        <v>0</v>
      </c>
      <c r="F104" s="303"/>
    </row>
    <row r="105" spans="2:8">
      <c r="B105" s="299" t="s">
        <v>626</v>
      </c>
      <c r="C105" s="321">
        <v>62978.17</v>
      </c>
      <c r="D105" s="303">
        <v>62978.17</v>
      </c>
      <c r="E105" s="303">
        <v>0</v>
      </c>
      <c r="F105" s="303"/>
    </row>
    <row r="106" spans="2:8" ht="15">
      <c r="B106" s="537"/>
      <c r="C106" s="304"/>
      <c r="D106" s="304"/>
      <c r="E106" s="304"/>
      <c r="F106" s="304">
        <v>0</v>
      </c>
    </row>
    <row r="107" spans="2:8" ht="18" customHeight="1">
      <c r="C107" s="619">
        <f>SUM(C78:C106)</f>
        <v>106064537.17000002</v>
      </c>
      <c r="D107" s="619">
        <f>SUM(D78:D106)</f>
        <v>106563744.14000002</v>
      </c>
      <c r="E107" s="296">
        <f>SUM(E106:E106)</f>
        <v>0</v>
      </c>
      <c r="F107" s="322"/>
    </row>
    <row r="110" spans="2:8" ht="21.75" customHeight="1">
      <c r="B110" s="295" t="s">
        <v>377</v>
      </c>
      <c r="C110" s="296" t="s">
        <v>302</v>
      </c>
      <c r="D110" s="296" t="s">
        <v>303</v>
      </c>
      <c r="E110" s="296" t="s">
        <v>304</v>
      </c>
      <c r="F110" s="296" t="s">
        <v>305</v>
      </c>
    </row>
    <row r="111" spans="2:8">
      <c r="B111" s="299" t="s">
        <v>522</v>
      </c>
      <c r="C111" s="300"/>
      <c r="D111" s="300"/>
      <c r="E111" s="300">
        <v>0</v>
      </c>
      <c r="F111" s="300"/>
      <c r="H111" s="688"/>
    </row>
    <row r="112" spans="2:8">
      <c r="B112" s="299" t="s">
        <v>627</v>
      </c>
      <c r="C112" s="300">
        <v>-360798.58</v>
      </c>
      <c r="D112" s="300">
        <v>-360798.58</v>
      </c>
      <c r="E112" s="300">
        <v>0</v>
      </c>
      <c r="F112" s="300"/>
      <c r="H112" s="688"/>
    </row>
    <row r="113" spans="2:8">
      <c r="B113" s="299" t="s">
        <v>628</v>
      </c>
      <c r="C113" s="300">
        <v>-66107.91</v>
      </c>
      <c r="D113" s="300">
        <v>-66107.91</v>
      </c>
      <c r="E113" s="300">
        <v>0</v>
      </c>
      <c r="F113" s="300"/>
      <c r="H113" s="688"/>
    </row>
    <row r="114" spans="2:8">
      <c r="B114" s="299" t="s">
        <v>629</v>
      </c>
      <c r="C114" s="300">
        <v>-4350789.59</v>
      </c>
      <c r="D114" s="300">
        <v>-4350789.59</v>
      </c>
      <c r="E114" s="300">
        <v>0</v>
      </c>
      <c r="F114" s="300"/>
      <c r="H114" s="688"/>
    </row>
    <row r="115" spans="2:8">
      <c r="B115" s="299" t="s">
        <v>630</v>
      </c>
      <c r="C115" s="300">
        <v>-29380.44</v>
      </c>
      <c r="D115" s="300">
        <v>-29380.44</v>
      </c>
      <c r="E115" s="300">
        <v>0</v>
      </c>
      <c r="F115" s="300"/>
      <c r="H115" s="688"/>
    </row>
    <row r="116" spans="2:8">
      <c r="B116" s="299" t="s">
        <v>631</v>
      </c>
      <c r="C116" s="300">
        <v>-71912.649999999994</v>
      </c>
      <c r="D116" s="300">
        <v>-71912.649999999994</v>
      </c>
      <c r="E116" s="300">
        <v>0</v>
      </c>
      <c r="F116" s="300"/>
    </row>
    <row r="117" spans="2:8">
      <c r="B117" s="299" t="s">
        <v>632</v>
      </c>
      <c r="C117" s="300">
        <v>-4337.3</v>
      </c>
      <c r="D117" s="300">
        <v>-4337.3</v>
      </c>
      <c r="E117" s="300">
        <v>0</v>
      </c>
      <c r="F117" s="300"/>
    </row>
    <row r="118" spans="2:8">
      <c r="B118" s="299" t="s">
        <v>633</v>
      </c>
      <c r="C118" s="300">
        <v>-314361.89</v>
      </c>
      <c r="D118" s="300">
        <v>-314361.89</v>
      </c>
      <c r="E118" s="300">
        <v>0</v>
      </c>
      <c r="F118" s="300"/>
    </row>
    <row r="119" spans="2:8">
      <c r="B119" s="299" t="s">
        <v>634</v>
      </c>
      <c r="C119" s="300">
        <v>-222753.4</v>
      </c>
      <c r="D119" s="300">
        <v>-222753.4</v>
      </c>
      <c r="E119" s="300">
        <v>0</v>
      </c>
      <c r="F119" s="300"/>
    </row>
    <row r="120" spans="2:8">
      <c r="B120" s="299" t="s">
        <v>635</v>
      </c>
      <c r="C120" s="300">
        <v>-2916377.83</v>
      </c>
      <c r="D120" s="300">
        <v>-2916377.83</v>
      </c>
      <c r="E120" s="300">
        <v>0</v>
      </c>
      <c r="F120" s="300"/>
    </row>
    <row r="121" spans="2:8">
      <c r="B121" s="299" t="s">
        <v>636</v>
      </c>
      <c r="C121" s="300">
        <v>-866099.02</v>
      </c>
      <c r="D121" s="300">
        <v>-866099.02</v>
      </c>
      <c r="E121" s="300">
        <v>0</v>
      </c>
      <c r="F121" s="300"/>
    </row>
    <row r="122" spans="2:8">
      <c r="B122" s="299" t="s">
        <v>637</v>
      </c>
      <c r="C122" s="300">
        <v>-13080.69</v>
      </c>
      <c r="D122" s="300">
        <v>-13080.69</v>
      </c>
      <c r="E122" s="300">
        <v>0</v>
      </c>
      <c r="F122" s="300"/>
    </row>
    <row r="123" spans="2:8">
      <c r="B123" s="299" t="s">
        <v>638</v>
      </c>
      <c r="C123" s="300">
        <v>-36342.400000000001</v>
      </c>
      <c r="D123" s="300">
        <v>-36342.400000000001</v>
      </c>
      <c r="E123" s="300">
        <v>0</v>
      </c>
      <c r="F123" s="300"/>
    </row>
    <row r="124" spans="2:8">
      <c r="B124" s="299" t="s">
        <v>639</v>
      </c>
      <c r="C124" s="300">
        <v>-262482.96999999997</v>
      </c>
      <c r="D124" s="300">
        <v>-262482.96999999997</v>
      </c>
      <c r="E124" s="300">
        <v>0</v>
      </c>
      <c r="F124" s="300"/>
    </row>
    <row r="125" spans="2:8">
      <c r="B125" s="299" t="s">
        <v>640</v>
      </c>
      <c r="C125" s="300">
        <v>-65012.36</v>
      </c>
      <c r="D125" s="300">
        <v>-65012.36</v>
      </c>
      <c r="E125" s="300">
        <v>0</v>
      </c>
      <c r="F125" s="300"/>
    </row>
    <row r="126" spans="2:8">
      <c r="B126" s="299" t="s">
        <v>641</v>
      </c>
      <c r="C126" s="300">
        <v>-1182.5</v>
      </c>
      <c r="D126" s="300">
        <v>-1182.5</v>
      </c>
      <c r="E126" s="300">
        <v>0</v>
      </c>
      <c r="F126" s="300"/>
    </row>
    <row r="127" spans="2:8">
      <c r="B127" s="299" t="s">
        <v>642</v>
      </c>
      <c r="C127" s="300">
        <v>-1064077.42</v>
      </c>
      <c r="D127" s="300">
        <v>-1064077.42</v>
      </c>
      <c r="E127" s="300"/>
      <c r="F127" s="300"/>
    </row>
    <row r="128" spans="2:8">
      <c r="B128" s="299"/>
      <c r="C128" s="300"/>
      <c r="D128" s="300"/>
      <c r="E128" s="300"/>
      <c r="F128" s="300"/>
    </row>
    <row r="129" spans="2:6">
      <c r="B129" s="299" t="s">
        <v>523</v>
      </c>
      <c r="C129" s="300"/>
      <c r="D129" s="300"/>
      <c r="E129" s="300"/>
      <c r="F129" s="300"/>
    </row>
    <row r="130" spans="2:6">
      <c r="B130" s="299" t="s">
        <v>643</v>
      </c>
      <c r="C130" s="300">
        <v>2851.04</v>
      </c>
      <c r="D130" s="300">
        <v>2851.04</v>
      </c>
      <c r="E130" s="300">
        <v>0</v>
      </c>
      <c r="F130" s="300"/>
    </row>
    <row r="131" spans="2:6">
      <c r="B131" s="299" t="s">
        <v>644</v>
      </c>
      <c r="C131" s="300">
        <v>-855.31</v>
      </c>
      <c r="D131" s="300">
        <v>-855.31</v>
      </c>
      <c r="E131" s="300">
        <v>0</v>
      </c>
      <c r="F131" s="300"/>
    </row>
    <row r="132" spans="2:6">
      <c r="B132" s="299"/>
      <c r="C132" s="300"/>
      <c r="D132" s="300"/>
      <c r="E132" s="300"/>
      <c r="F132" s="300"/>
    </row>
    <row r="133" spans="2:6">
      <c r="B133" s="299"/>
      <c r="C133" s="300"/>
      <c r="D133" s="300"/>
      <c r="E133" s="300"/>
      <c r="F133" s="300"/>
    </row>
    <row r="134" spans="2:6">
      <c r="B134" s="299"/>
      <c r="C134" s="300"/>
      <c r="D134" s="300"/>
      <c r="E134" s="300"/>
      <c r="F134" s="300"/>
    </row>
    <row r="135" spans="2:6" ht="15">
      <c r="B135" s="537"/>
      <c r="C135" s="301"/>
      <c r="D135" s="301"/>
      <c r="E135" s="301"/>
      <c r="F135" s="301"/>
    </row>
    <row r="136" spans="2:6" ht="16.5" customHeight="1">
      <c r="C136" s="619">
        <f>SUM(C111:C135)</f>
        <v>-10643101.220000003</v>
      </c>
      <c r="D136" s="619">
        <f>SUM(D111:D135)</f>
        <v>-10643101.220000003</v>
      </c>
      <c r="E136" s="619">
        <f>SUM(E111:E135)</f>
        <v>0</v>
      </c>
      <c r="F136" s="322"/>
    </row>
    <row r="139" spans="2:6" ht="27" customHeight="1">
      <c r="B139" s="295" t="s">
        <v>378</v>
      </c>
      <c r="C139" s="296" t="s">
        <v>300</v>
      </c>
    </row>
    <row r="140" spans="2:6">
      <c r="B140" s="297" t="s">
        <v>524</v>
      </c>
      <c r="C140" s="298" t="s">
        <v>645</v>
      </c>
    </row>
    <row r="141" spans="2:6">
      <c r="B141" s="299"/>
      <c r="C141" s="300"/>
    </row>
    <row r="142" spans="2:6">
      <c r="B142" s="17"/>
      <c r="C142" s="301"/>
    </row>
    <row r="143" spans="2:6" ht="15" customHeight="1">
      <c r="C143" s="296">
        <f>SUM(C141:C142)</f>
        <v>0</v>
      </c>
    </row>
    <row r="144" spans="2:6" ht="15">
      <c r="B144"/>
    </row>
    <row r="146" spans="2:6" ht="22.5" customHeight="1">
      <c r="B146" s="323" t="s">
        <v>380</v>
      </c>
      <c r="C146" s="324" t="s">
        <v>300</v>
      </c>
      <c r="D146" s="325" t="s">
        <v>379</v>
      </c>
    </row>
    <row r="147" spans="2:6">
      <c r="B147" s="326" t="s">
        <v>646</v>
      </c>
      <c r="C147" s="620">
        <v>1827</v>
      </c>
      <c r="D147" s="327"/>
    </row>
    <row r="148" spans="2:6">
      <c r="B148" s="328"/>
      <c r="C148" s="329"/>
      <c r="D148" s="330"/>
    </row>
    <row r="149" spans="2:6">
      <c r="B149" s="72"/>
      <c r="C149" s="331"/>
      <c r="D149" s="331"/>
    </row>
    <row r="150" spans="2:6" ht="14.25" customHeight="1">
      <c r="C150" s="619" t="s">
        <v>647</v>
      </c>
      <c r="D150" s="296"/>
    </row>
    <row r="154" spans="2:6">
      <c r="B154" s="19" t="s">
        <v>6</v>
      </c>
    </row>
    <row r="156" spans="2:6" ht="20.25" customHeight="1">
      <c r="B156" s="323" t="s">
        <v>526</v>
      </c>
      <c r="C156" s="324" t="s">
        <v>300</v>
      </c>
      <c r="D156" s="296" t="s">
        <v>381</v>
      </c>
      <c r="E156" s="296" t="s">
        <v>382</v>
      </c>
      <c r="F156" s="296" t="s">
        <v>383</v>
      </c>
    </row>
    <row r="157" spans="2:6">
      <c r="B157" s="297" t="s">
        <v>525</v>
      </c>
      <c r="C157" s="320"/>
      <c r="D157" s="320"/>
      <c r="E157" s="320"/>
      <c r="F157" s="320"/>
    </row>
    <row r="158" spans="2:6">
      <c r="B158" s="299" t="s">
        <v>648</v>
      </c>
      <c r="C158" s="303">
        <v>24051.58</v>
      </c>
      <c r="D158" s="303">
        <v>24051.58</v>
      </c>
      <c r="E158" s="303"/>
      <c r="F158" s="303"/>
    </row>
    <row r="159" spans="2:6">
      <c r="B159" s="299" t="s">
        <v>649</v>
      </c>
      <c r="C159" s="303">
        <v>781.29</v>
      </c>
      <c r="D159" s="303">
        <v>781.29</v>
      </c>
      <c r="E159" s="303"/>
      <c r="F159" s="303"/>
    </row>
    <row r="160" spans="2:6">
      <c r="B160" s="299" t="s">
        <v>650</v>
      </c>
      <c r="C160" s="303">
        <v>-5248.12</v>
      </c>
      <c r="D160" s="303">
        <v>-5248.12</v>
      </c>
      <c r="E160" s="303"/>
      <c r="F160" s="303"/>
    </row>
    <row r="161" spans="2:6">
      <c r="B161" s="299" t="s">
        <v>651</v>
      </c>
      <c r="C161" s="303">
        <v>393.33</v>
      </c>
      <c r="D161" s="303">
        <v>393.33</v>
      </c>
      <c r="E161" s="303"/>
      <c r="F161" s="303"/>
    </row>
    <row r="162" spans="2:6">
      <c r="B162" s="299" t="s">
        <v>652</v>
      </c>
      <c r="C162" s="303">
        <v>-87371.46</v>
      </c>
      <c r="D162" s="303">
        <v>-87371.46</v>
      </c>
      <c r="E162" s="303"/>
      <c r="F162" s="303"/>
    </row>
    <row r="163" spans="2:6">
      <c r="B163" s="299" t="s">
        <v>653</v>
      </c>
      <c r="C163" s="303">
        <v>1229.9100000000001</v>
      </c>
      <c r="D163" s="303">
        <v>1229.9100000000001</v>
      </c>
      <c r="E163" s="303"/>
      <c r="F163" s="303"/>
    </row>
    <row r="164" spans="2:6">
      <c r="B164" s="299" t="s">
        <v>654</v>
      </c>
      <c r="C164" s="303">
        <v>186109.54</v>
      </c>
      <c r="D164" s="303">
        <v>186109.54</v>
      </c>
      <c r="E164" s="303"/>
      <c r="F164" s="303"/>
    </row>
    <row r="165" spans="2:6">
      <c r="B165" s="299" t="s">
        <v>655</v>
      </c>
      <c r="C165" s="303">
        <v>720</v>
      </c>
      <c r="D165" s="303">
        <v>720</v>
      </c>
      <c r="E165" s="303"/>
      <c r="F165" s="303"/>
    </row>
    <row r="166" spans="2:6">
      <c r="B166" s="299" t="s">
        <v>656</v>
      </c>
      <c r="C166" s="303">
        <v>857.81</v>
      </c>
      <c r="D166" s="303">
        <v>857.81</v>
      </c>
      <c r="E166" s="303"/>
      <c r="F166" s="303"/>
    </row>
    <row r="167" spans="2:6">
      <c r="B167" s="299" t="s">
        <v>657</v>
      </c>
      <c r="C167" s="303">
        <v>4388.99</v>
      </c>
      <c r="D167" s="303">
        <v>4388.99</v>
      </c>
      <c r="E167" s="303"/>
      <c r="F167" s="303"/>
    </row>
    <row r="168" spans="2:6">
      <c r="B168" s="299" t="s">
        <v>658</v>
      </c>
      <c r="C168" s="303">
        <v>812.95</v>
      </c>
      <c r="D168" s="303">
        <v>812.95</v>
      </c>
      <c r="E168" s="303"/>
      <c r="F168" s="303"/>
    </row>
    <row r="169" spans="2:6">
      <c r="B169" s="299" t="s">
        <v>659</v>
      </c>
      <c r="C169" s="303">
        <v>306.77</v>
      </c>
      <c r="D169" s="303">
        <v>306.77</v>
      </c>
      <c r="E169" s="303"/>
      <c r="F169" s="303"/>
    </row>
    <row r="170" spans="2:6">
      <c r="B170" s="299" t="s">
        <v>660</v>
      </c>
      <c r="C170" s="303">
        <v>848</v>
      </c>
      <c r="D170" s="303">
        <v>848</v>
      </c>
      <c r="E170" s="303"/>
      <c r="F170" s="303"/>
    </row>
    <row r="171" spans="2:6">
      <c r="B171" s="299" t="s">
        <v>661</v>
      </c>
      <c r="C171" s="303">
        <v>443271.8</v>
      </c>
      <c r="D171" s="303">
        <v>443271.8</v>
      </c>
      <c r="E171" s="303"/>
      <c r="F171" s="303"/>
    </row>
    <row r="172" spans="2:6">
      <c r="B172" s="299"/>
      <c r="C172" s="303"/>
      <c r="D172" s="303"/>
      <c r="E172" s="303"/>
      <c r="F172" s="303"/>
    </row>
    <row r="173" spans="2:6">
      <c r="B173" s="299" t="s">
        <v>527</v>
      </c>
      <c r="C173" s="303"/>
      <c r="D173" s="303"/>
      <c r="E173" s="303"/>
      <c r="F173" s="303"/>
    </row>
    <row r="174" spans="2:6">
      <c r="B174" s="17"/>
      <c r="C174" s="304"/>
      <c r="D174" s="304"/>
      <c r="E174" s="304"/>
      <c r="F174" s="304"/>
    </row>
    <row r="175" spans="2:6" ht="16.5" customHeight="1">
      <c r="C175" s="619">
        <f>SUM(C158:C174)</f>
        <v>571152.39</v>
      </c>
      <c r="D175" s="619">
        <f>SUM(D158:D174)</f>
        <v>571152.39</v>
      </c>
      <c r="E175" s="296">
        <f t="shared" ref="E175:F175" si="3">SUM(E173:E174)</f>
        <v>0</v>
      </c>
      <c r="F175" s="296">
        <f t="shared" si="3"/>
        <v>0</v>
      </c>
    </row>
    <row r="179" spans="2:5" ht="20.25" customHeight="1">
      <c r="B179" s="323" t="s">
        <v>385</v>
      </c>
      <c r="C179" s="324" t="s">
        <v>300</v>
      </c>
      <c r="D179" s="296" t="s">
        <v>384</v>
      </c>
      <c r="E179" s="296" t="s">
        <v>379</v>
      </c>
    </row>
    <row r="180" spans="2:5">
      <c r="B180" s="332" t="s">
        <v>528</v>
      </c>
      <c r="C180" s="333"/>
      <c r="D180" s="334"/>
      <c r="E180" s="335"/>
    </row>
    <row r="181" spans="2:5">
      <c r="B181" s="336"/>
      <c r="C181" s="337" t="s">
        <v>593</v>
      </c>
      <c r="D181" s="338"/>
      <c r="E181" s="339"/>
    </row>
    <row r="182" spans="2:5">
      <c r="B182" s="340"/>
      <c r="C182" s="341"/>
      <c r="D182" s="342"/>
      <c r="E182" s="343"/>
    </row>
    <row r="183" spans="2:5" ht="16.5" customHeight="1">
      <c r="C183" s="296">
        <f>SUM(C181:C182)</f>
        <v>0</v>
      </c>
      <c r="D183" s="888"/>
      <c r="E183" s="889"/>
    </row>
    <row r="186" spans="2:5" ht="27.75" customHeight="1">
      <c r="B186" s="323" t="s">
        <v>386</v>
      </c>
      <c r="C186" s="324" t="s">
        <v>300</v>
      </c>
      <c r="D186" s="296" t="s">
        <v>384</v>
      </c>
      <c r="E186" s="296" t="s">
        <v>379</v>
      </c>
    </row>
    <row r="187" spans="2:5">
      <c r="B187" s="332" t="s">
        <v>529</v>
      </c>
      <c r="C187" s="333"/>
      <c r="D187" s="334"/>
      <c r="E187" s="335"/>
    </row>
    <row r="188" spans="2:5">
      <c r="B188" s="336"/>
      <c r="C188" s="337" t="s">
        <v>593</v>
      </c>
      <c r="D188" s="338"/>
      <c r="E188" s="339"/>
    </row>
    <row r="189" spans="2:5">
      <c r="B189" s="340"/>
      <c r="C189" s="341"/>
      <c r="D189" s="342"/>
      <c r="E189" s="343"/>
    </row>
    <row r="190" spans="2:5" ht="15" customHeight="1">
      <c r="C190" s="296">
        <f>SUM(C188:C189)</f>
        <v>0</v>
      </c>
      <c r="D190" s="888"/>
      <c r="E190" s="889"/>
    </row>
    <row r="191" spans="2:5" ht="15">
      <c r="B191"/>
    </row>
    <row r="193" spans="2:5" ht="24" customHeight="1">
      <c r="B193" s="323" t="s">
        <v>387</v>
      </c>
      <c r="C193" s="324" t="s">
        <v>300</v>
      </c>
      <c r="D193" s="296" t="s">
        <v>384</v>
      </c>
      <c r="E193" s="296" t="s">
        <v>379</v>
      </c>
    </row>
    <row r="194" spans="2:5">
      <c r="B194" s="332" t="s">
        <v>530</v>
      </c>
      <c r="C194" s="333"/>
      <c r="D194" s="334"/>
      <c r="E194" s="335"/>
    </row>
    <row r="195" spans="2:5">
      <c r="B195" s="336"/>
      <c r="C195" s="337" t="s">
        <v>593</v>
      </c>
      <c r="D195" s="338"/>
      <c r="E195" s="339"/>
    </row>
    <row r="196" spans="2:5">
      <c r="B196" s="340"/>
      <c r="C196" s="341"/>
      <c r="D196" s="342"/>
      <c r="E196" s="343"/>
    </row>
    <row r="197" spans="2:5" ht="16.5" customHeight="1">
      <c r="C197" s="296">
        <f>SUM(C195:C196)</f>
        <v>0</v>
      </c>
      <c r="D197" s="888"/>
      <c r="E197" s="889"/>
    </row>
    <row r="200" spans="2:5" ht="24" customHeight="1">
      <c r="B200" s="323" t="s">
        <v>388</v>
      </c>
      <c r="C200" s="324" t="s">
        <v>300</v>
      </c>
      <c r="D200" s="344" t="s">
        <v>384</v>
      </c>
      <c r="E200" s="344" t="s">
        <v>308</v>
      </c>
    </row>
    <row r="201" spans="2:5">
      <c r="B201" s="332" t="s">
        <v>531</v>
      </c>
      <c r="C201" s="298"/>
      <c r="D201" s="298">
        <v>0</v>
      </c>
      <c r="E201" s="298">
        <v>0</v>
      </c>
    </row>
    <row r="202" spans="2:5">
      <c r="B202" s="299" t="s">
        <v>662</v>
      </c>
      <c r="C202" s="300">
        <v>-0.18</v>
      </c>
      <c r="D202" s="300">
        <v>0</v>
      </c>
      <c r="E202" s="300">
        <v>0</v>
      </c>
    </row>
    <row r="203" spans="2:5">
      <c r="B203" s="17"/>
      <c r="C203" s="18"/>
      <c r="D203" s="18">
        <v>0</v>
      </c>
      <c r="E203" s="18">
        <v>0</v>
      </c>
    </row>
    <row r="204" spans="2:5" ht="18.75" customHeight="1">
      <c r="C204" s="296">
        <f>SUM(C202:C203)</f>
        <v>-0.18</v>
      </c>
      <c r="D204" s="888"/>
      <c r="E204" s="889"/>
    </row>
    <row r="208" spans="2:5">
      <c r="B208" s="19" t="s">
        <v>391</v>
      </c>
    </row>
    <row r="209" spans="2:7">
      <c r="B209" s="19" t="s">
        <v>389</v>
      </c>
    </row>
    <row r="211" spans="2:7" ht="24" customHeight="1">
      <c r="B211" s="345" t="s">
        <v>306</v>
      </c>
      <c r="C211" s="346" t="s">
        <v>300</v>
      </c>
      <c r="D211" s="296" t="s">
        <v>307</v>
      </c>
      <c r="E211" s="296" t="s">
        <v>308</v>
      </c>
    </row>
    <row r="212" spans="2:7">
      <c r="B212" s="297" t="s">
        <v>532</v>
      </c>
      <c r="C212" s="320"/>
      <c r="D212" s="320"/>
      <c r="E212" s="320"/>
    </row>
    <row r="213" spans="2:7">
      <c r="B213" s="299" t="s">
        <v>3740</v>
      </c>
      <c r="C213" s="303">
        <v>18900</v>
      </c>
      <c r="D213" s="303"/>
      <c r="E213" s="303"/>
    </row>
    <row r="214" spans="2:7">
      <c r="B214" s="299" t="s">
        <v>663</v>
      </c>
      <c r="C214" s="303">
        <v>194945</v>
      </c>
      <c r="D214" s="303"/>
      <c r="E214" s="303"/>
      <c r="G214" s="688"/>
    </row>
    <row r="215" spans="2:7">
      <c r="B215" s="299" t="s">
        <v>664</v>
      </c>
      <c r="C215" s="303">
        <v>1495</v>
      </c>
      <c r="D215" s="303"/>
      <c r="E215" s="303"/>
    </row>
    <row r="216" spans="2:7">
      <c r="B216" s="299" t="s">
        <v>665</v>
      </c>
      <c r="C216" s="303">
        <v>3864</v>
      </c>
      <c r="D216" s="303"/>
      <c r="E216" s="303"/>
    </row>
    <row r="217" spans="2:7">
      <c r="B217" s="299" t="s">
        <v>666</v>
      </c>
      <c r="C217" s="303">
        <v>1167.01</v>
      </c>
      <c r="D217" s="303"/>
      <c r="E217" s="303"/>
    </row>
    <row r="218" spans="2:7">
      <c r="B218" s="299" t="s">
        <v>667</v>
      </c>
      <c r="C218" s="303">
        <v>81500</v>
      </c>
      <c r="D218" s="303"/>
      <c r="E218" s="303"/>
    </row>
    <row r="219" spans="2:7">
      <c r="B219" s="299" t="s">
        <v>4120</v>
      </c>
      <c r="C219" s="303">
        <v>1621645</v>
      </c>
      <c r="D219" s="303"/>
      <c r="E219" s="303"/>
    </row>
    <row r="220" spans="2:7">
      <c r="B220" s="299" t="s">
        <v>3739</v>
      </c>
      <c r="C220" s="303">
        <v>7154</v>
      </c>
      <c r="D220" s="303"/>
      <c r="E220" s="303"/>
    </row>
    <row r="221" spans="2:7" ht="25.5">
      <c r="B221" s="538" t="s">
        <v>533</v>
      </c>
      <c r="C221" s="303"/>
      <c r="D221" s="303"/>
      <c r="E221" s="303"/>
      <c r="G221" s="688"/>
    </row>
    <row r="222" spans="2:7">
      <c r="B222" s="538" t="s">
        <v>668</v>
      </c>
      <c r="C222" s="303">
        <v>11605791.74</v>
      </c>
      <c r="D222" s="303"/>
      <c r="E222" s="303"/>
    </row>
    <row r="223" spans="2:7">
      <c r="B223" s="538" t="s">
        <v>669</v>
      </c>
      <c r="C223" s="303">
        <v>210663.74</v>
      </c>
      <c r="D223" s="303"/>
      <c r="E223" s="303"/>
    </row>
    <row r="224" spans="2:7">
      <c r="B224" s="538" t="s">
        <v>670</v>
      </c>
      <c r="C224" s="303">
        <v>720155.52</v>
      </c>
      <c r="D224" s="303"/>
      <c r="E224" s="303"/>
      <c r="G224" s="688"/>
    </row>
    <row r="225" spans="2:5">
      <c r="B225" s="538" t="s">
        <v>671</v>
      </c>
      <c r="C225" s="303">
        <v>10749162</v>
      </c>
      <c r="D225" s="303"/>
      <c r="E225" s="303"/>
    </row>
    <row r="226" spans="2:5">
      <c r="B226" s="538" t="s">
        <v>672</v>
      </c>
      <c r="C226" s="303">
        <v>677600</v>
      </c>
      <c r="D226" s="303"/>
      <c r="E226" s="303"/>
    </row>
    <row r="227" spans="2:5">
      <c r="B227" s="538" t="s">
        <v>673</v>
      </c>
      <c r="C227" s="303">
        <v>3563891.01</v>
      </c>
      <c r="D227" s="303"/>
      <c r="E227" s="303"/>
    </row>
    <row r="228" spans="2:5">
      <c r="B228" s="17" t="s">
        <v>674</v>
      </c>
      <c r="C228" s="304">
        <v>100000</v>
      </c>
      <c r="D228" s="304"/>
      <c r="E228" s="304"/>
    </row>
    <row r="229" spans="2:5" ht="15.75" customHeight="1">
      <c r="C229" s="619">
        <f>SUM(C213:C228)</f>
        <v>29557934.019999996</v>
      </c>
      <c r="D229" s="888"/>
      <c r="E229" s="889"/>
    </row>
    <row r="232" spans="2:5" ht="24.75" customHeight="1">
      <c r="B232" s="345" t="s">
        <v>406</v>
      </c>
      <c r="C232" s="346" t="s">
        <v>300</v>
      </c>
      <c r="D232" s="296" t="s">
        <v>307</v>
      </c>
      <c r="E232" s="296" t="s">
        <v>308</v>
      </c>
    </row>
    <row r="233" spans="2:5" ht="25.5">
      <c r="B233" s="539" t="s">
        <v>534</v>
      </c>
      <c r="C233" s="320"/>
      <c r="D233" s="320"/>
      <c r="E233" s="320"/>
    </row>
    <row r="234" spans="2:5">
      <c r="B234" s="299" t="s">
        <v>675</v>
      </c>
      <c r="C234" s="303">
        <v>1439.54</v>
      </c>
      <c r="D234" s="303"/>
      <c r="E234" s="303"/>
    </row>
    <row r="235" spans="2:5">
      <c r="B235" s="299" t="s">
        <v>676</v>
      </c>
      <c r="C235" s="303">
        <v>4141.5</v>
      </c>
      <c r="D235" s="303"/>
      <c r="E235" s="303"/>
    </row>
    <row r="236" spans="2:5">
      <c r="B236" s="17" t="s">
        <v>677</v>
      </c>
      <c r="C236" s="304">
        <v>3.07</v>
      </c>
      <c r="D236" s="304"/>
      <c r="E236" s="304"/>
    </row>
    <row r="237" spans="2:5" ht="16.5" customHeight="1">
      <c r="C237" s="619">
        <f>SUM(C234:C236)</f>
        <v>5584.11</v>
      </c>
      <c r="D237" s="888"/>
      <c r="E237" s="889"/>
    </row>
    <row r="239" spans="2:5">
      <c r="B239" s="19" t="s">
        <v>79</v>
      </c>
    </row>
    <row r="241" spans="2:7" ht="26.25" customHeight="1">
      <c r="B241" s="345" t="s">
        <v>309</v>
      </c>
      <c r="C241" s="346" t="s">
        <v>300</v>
      </c>
      <c r="D241" s="296" t="s">
        <v>310</v>
      </c>
      <c r="E241" s="296" t="s">
        <v>311</v>
      </c>
    </row>
    <row r="242" spans="2:7">
      <c r="B242" s="297" t="s">
        <v>535</v>
      </c>
      <c r="C242" s="320"/>
      <c r="D242" s="320"/>
      <c r="E242" s="320">
        <v>0</v>
      </c>
    </row>
    <row r="243" spans="2:7">
      <c r="B243" s="299" t="s">
        <v>678</v>
      </c>
      <c r="C243" s="303">
        <v>13360027.93</v>
      </c>
      <c r="D243" s="303">
        <v>0.60116588581231034</v>
      </c>
      <c r="E243" s="303"/>
    </row>
    <row r="244" spans="2:7">
      <c r="B244" s="299" t="s">
        <v>679</v>
      </c>
      <c r="C244" s="303">
        <v>251229.51</v>
      </c>
      <c r="D244" s="303">
        <v>1.1304662813032209E-2</v>
      </c>
      <c r="E244" s="303"/>
      <c r="G244" s="688"/>
    </row>
    <row r="245" spans="2:7">
      <c r="B245" s="299" t="s">
        <v>680</v>
      </c>
      <c r="C245" s="303">
        <v>627696.48</v>
      </c>
      <c r="D245" s="303">
        <v>2.8244679756479308E-2</v>
      </c>
      <c r="E245" s="303"/>
    </row>
    <row r="246" spans="2:7">
      <c r="B246" s="299" t="s">
        <v>681</v>
      </c>
      <c r="C246" s="303">
        <v>224600.62</v>
      </c>
      <c r="D246" s="303">
        <v>1.0106433263743492E-2</v>
      </c>
      <c r="E246" s="303"/>
      <c r="G246" s="688"/>
    </row>
    <row r="247" spans="2:7">
      <c r="B247" s="299" t="s">
        <v>682</v>
      </c>
      <c r="C247" s="303">
        <v>1392241.65</v>
      </c>
      <c r="D247" s="303">
        <v>6.2647188252325944E-2</v>
      </c>
      <c r="E247" s="303"/>
    </row>
    <row r="248" spans="2:7">
      <c r="B248" s="299" t="s">
        <v>683</v>
      </c>
      <c r="C248" s="303">
        <v>731328.53</v>
      </c>
      <c r="D248" s="303">
        <v>3.290784763780541E-2</v>
      </c>
      <c r="E248" s="303"/>
    </row>
    <row r="249" spans="2:7">
      <c r="B249" s="299" t="s">
        <v>684</v>
      </c>
      <c r="C249" s="303">
        <v>749526.6</v>
      </c>
      <c r="D249" s="303">
        <v>3.3726712607919616E-2</v>
      </c>
      <c r="E249" s="303"/>
    </row>
    <row r="250" spans="2:7">
      <c r="B250" s="299" t="s">
        <v>685</v>
      </c>
      <c r="C250" s="303">
        <v>998251.71</v>
      </c>
      <c r="D250" s="303">
        <v>4.4918684051419008E-2</v>
      </c>
      <c r="E250" s="303"/>
    </row>
    <row r="251" spans="2:7">
      <c r="B251" s="299" t="s">
        <v>3741</v>
      </c>
      <c r="C251" s="303">
        <v>87513.9</v>
      </c>
      <c r="D251" s="303">
        <v>3.9378938045670645E-3</v>
      </c>
      <c r="E251" s="303"/>
    </row>
    <row r="252" spans="2:7">
      <c r="B252" s="299" t="s">
        <v>3742</v>
      </c>
      <c r="C252" s="303">
        <v>17205.52</v>
      </c>
      <c r="D252" s="303">
        <v>7.7420284791735632E-4</v>
      </c>
      <c r="E252" s="303"/>
    </row>
    <row r="253" spans="2:7">
      <c r="B253" s="299" t="s">
        <v>686</v>
      </c>
      <c r="C253" s="303">
        <v>33104.660000000003</v>
      </c>
      <c r="D253" s="303">
        <v>1.4896220545113307E-3</v>
      </c>
      <c r="E253" s="303"/>
      <c r="G253" s="688"/>
    </row>
    <row r="254" spans="2:7">
      <c r="B254" s="299" t="s">
        <v>4123</v>
      </c>
      <c r="C254" s="303">
        <v>47495</v>
      </c>
      <c r="D254" s="303">
        <v>2.1371492556943837E-3</v>
      </c>
      <c r="E254" s="303"/>
      <c r="G254" s="688"/>
    </row>
    <row r="255" spans="2:7">
      <c r="B255" s="299" t="s">
        <v>687</v>
      </c>
      <c r="C255" s="303">
        <v>64971.33</v>
      </c>
      <c r="D255" s="303">
        <v>2.9235378366348919E-3</v>
      </c>
      <c r="E255" s="303"/>
    </row>
    <row r="256" spans="2:7">
      <c r="B256" s="299" t="s">
        <v>688</v>
      </c>
      <c r="C256" s="303">
        <v>20263.990000000002</v>
      </c>
      <c r="D256" s="303">
        <v>9.1182590053476027E-4</v>
      </c>
      <c r="E256" s="303"/>
    </row>
    <row r="257" spans="2:7">
      <c r="B257" s="299" t="s">
        <v>4121</v>
      </c>
      <c r="C257" s="303">
        <v>13500</v>
      </c>
      <c r="D257" s="303">
        <v>6.0746425838244407E-4</v>
      </c>
      <c r="E257" s="303"/>
    </row>
    <row r="258" spans="2:7">
      <c r="B258" s="299" t="s">
        <v>3743</v>
      </c>
      <c r="C258" s="303">
        <v>730.57</v>
      </c>
      <c r="D258" s="303">
        <v>3.2873715796034236E-5</v>
      </c>
      <c r="E258" s="303"/>
    </row>
    <row r="259" spans="2:7">
      <c r="B259" s="299" t="s">
        <v>3744</v>
      </c>
      <c r="C259" s="303">
        <v>652.83000000000004</v>
      </c>
      <c r="D259" s="303">
        <v>2.9375621614800814E-5</v>
      </c>
      <c r="E259" s="303"/>
    </row>
    <row r="260" spans="2:7">
      <c r="B260" s="299" t="s">
        <v>3745</v>
      </c>
      <c r="C260" s="303">
        <v>6735</v>
      </c>
      <c r="D260" s="303">
        <v>3.0305716890413045E-4</v>
      </c>
      <c r="E260" s="303"/>
    </row>
    <row r="261" spans="2:7">
      <c r="B261" s="299" t="s">
        <v>3746</v>
      </c>
      <c r="C261" s="303">
        <v>24759.02</v>
      </c>
      <c r="D261" s="303">
        <v>1.114090349820452E-3</v>
      </c>
      <c r="E261" s="303"/>
    </row>
    <row r="262" spans="2:7">
      <c r="B262" s="299" t="s">
        <v>689</v>
      </c>
      <c r="C262" s="303">
        <v>47609.83</v>
      </c>
      <c r="D262" s="303">
        <v>2.1423163016788325E-3</v>
      </c>
      <c r="E262" s="303"/>
    </row>
    <row r="263" spans="2:7">
      <c r="B263" s="299" t="s">
        <v>3747</v>
      </c>
      <c r="C263" s="303">
        <v>672.8</v>
      </c>
      <c r="D263" s="303">
        <v>3.0274218743682102E-5</v>
      </c>
      <c r="E263" s="303"/>
    </row>
    <row r="264" spans="2:7">
      <c r="B264" s="299" t="s">
        <v>3748</v>
      </c>
      <c r="C264" s="303">
        <v>13612.06</v>
      </c>
      <c r="D264" s="303">
        <v>6.1250666170054307E-4</v>
      </c>
      <c r="E264" s="303"/>
    </row>
    <row r="265" spans="2:7">
      <c r="B265" s="299" t="s">
        <v>4122</v>
      </c>
      <c r="C265" s="303">
        <v>1061.5</v>
      </c>
      <c r="D265" s="303">
        <v>4.7764689649849217E-5</v>
      </c>
      <c r="E265" s="303"/>
    </row>
    <row r="266" spans="2:7">
      <c r="B266" s="299" t="s">
        <v>3749</v>
      </c>
      <c r="C266" s="303">
        <v>4843</v>
      </c>
      <c r="D266" s="303">
        <v>2.1792217802564271E-4</v>
      </c>
      <c r="E266" s="303"/>
      <c r="G266" s="688"/>
    </row>
    <row r="267" spans="2:7">
      <c r="B267" s="299" t="s">
        <v>3750</v>
      </c>
      <c r="C267" s="303">
        <v>7021.3</v>
      </c>
      <c r="D267" s="303">
        <v>3.1593991091708552E-4</v>
      </c>
      <c r="E267" s="303"/>
    </row>
    <row r="268" spans="2:7">
      <c r="B268" s="299" t="s">
        <v>690</v>
      </c>
      <c r="C268" s="303">
        <v>153812.45000000001</v>
      </c>
      <c r="D268" s="303">
        <v>6.9211530273508718E-3</v>
      </c>
      <c r="E268" s="303"/>
    </row>
    <row r="269" spans="2:7">
      <c r="B269" s="299" t="s">
        <v>4124</v>
      </c>
      <c r="C269" s="303">
        <v>8700</v>
      </c>
      <c r="D269" s="303">
        <v>3.9147696651313063E-4</v>
      </c>
      <c r="E269" s="303"/>
    </row>
    <row r="270" spans="2:7">
      <c r="B270" s="299" t="s">
        <v>3751</v>
      </c>
      <c r="C270" s="303">
        <v>1885</v>
      </c>
      <c r="D270" s="303">
        <v>8.4820009411178303E-5</v>
      </c>
      <c r="E270" s="303"/>
    </row>
    <row r="271" spans="2:7">
      <c r="B271" s="299" t="s">
        <v>4125</v>
      </c>
      <c r="C271" s="303">
        <v>8835.89</v>
      </c>
      <c r="D271" s="303">
        <v>3.9759165674065582E-4</v>
      </c>
      <c r="E271" s="303"/>
    </row>
    <row r="272" spans="2:7">
      <c r="B272" s="299" t="s">
        <v>691</v>
      </c>
      <c r="C272" s="303">
        <v>38149.42</v>
      </c>
      <c r="D272" s="303">
        <v>1.7166228983718798E-3</v>
      </c>
      <c r="E272" s="303"/>
    </row>
    <row r="273" spans="2:7">
      <c r="B273" s="299" t="s">
        <v>3752</v>
      </c>
      <c r="C273" s="303">
        <v>839</v>
      </c>
      <c r="D273" s="303">
        <v>3.7752778724657078E-5</v>
      </c>
      <c r="E273" s="303"/>
      <c r="G273" s="688"/>
    </row>
    <row r="274" spans="2:7">
      <c r="B274" s="299" t="s">
        <v>3753</v>
      </c>
      <c r="C274" s="303">
        <v>66577.06</v>
      </c>
      <c r="D274" s="303">
        <v>2.9957914354209986E-3</v>
      </c>
      <c r="E274" s="303"/>
    </row>
    <row r="275" spans="2:7">
      <c r="B275" s="299" t="s">
        <v>3754</v>
      </c>
      <c r="C275" s="303">
        <v>6345</v>
      </c>
      <c r="D275" s="303">
        <v>2.8550820143974874E-4</v>
      </c>
      <c r="E275" s="303"/>
      <c r="G275" s="688"/>
    </row>
    <row r="276" spans="2:7">
      <c r="B276" s="299" t="s">
        <v>692</v>
      </c>
      <c r="C276" s="303">
        <v>247291</v>
      </c>
      <c r="D276" s="303">
        <v>1.1127440290344666E-2</v>
      </c>
      <c r="E276" s="303"/>
    </row>
    <row r="277" spans="2:7">
      <c r="B277" s="299" t="s">
        <v>693</v>
      </c>
      <c r="C277" s="303">
        <v>42068</v>
      </c>
      <c r="D277" s="303">
        <v>1.8929486238246412E-3</v>
      </c>
      <c r="E277" s="303"/>
      <c r="G277" s="688"/>
    </row>
    <row r="278" spans="2:7">
      <c r="B278" s="299" t="s">
        <v>694</v>
      </c>
      <c r="C278" s="303">
        <v>312567.53000000003</v>
      </c>
      <c r="D278" s="303">
        <v>1.4064711318954249E-2</v>
      </c>
      <c r="E278" s="303"/>
    </row>
    <row r="279" spans="2:7">
      <c r="B279" s="299" t="s">
        <v>695</v>
      </c>
      <c r="C279" s="303">
        <v>2408.3200000000002</v>
      </c>
      <c r="D279" s="303">
        <v>1.0836802390723022E-4</v>
      </c>
      <c r="E279" s="303"/>
    </row>
    <row r="280" spans="2:7">
      <c r="B280" s="299" t="s">
        <v>696</v>
      </c>
      <c r="C280" s="303">
        <v>5391.3</v>
      </c>
      <c r="D280" s="303">
        <v>2.4259422638646451E-4</v>
      </c>
      <c r="E280" s="303"/>
      <c r="G280" s="688"/>
    </row>
    <row r="281" spans="2:7">
      <c r="B281" s="299" t="s">
        <v>697</v>
      </c>
      <c r="C281" s="303">
        <v>39440</v>
      </c>
      <c r="D281" s="303">
        <v>1.7746955815261922E-3</v>
      </c>
      <c r="E281" s="303"/>
    </row>
    <row r="282" spans="2:7">
      <c r="B282" s="299" t="s">
        <v>698</v>
      </c>
      <c r="C282" s="303">
        <v>56228.98</v>
      </c>
      <c r="D282" s="303">
        <v>2.5301552322445396E-3</v>
      </c>
      <c r="E282" s="303"/>
      <c r="G282" s="688"/>
    </row>
    <row r="283" spans="2:7">
      <c r="B283" s="299" t="s">
        <v>3755</v>
      </c>
      <c r="C283" s="303">
        <v>696</v>
      </c>
      <c r="D283" s="303">
        <v>3.1318157321050448E-5</v>
      </c>
      <c r="E283" s="303"/>
    </row>
    <row r="284" spans="2:7">
      <c r="B284" s="299" t="s">
        <v>4126</v>
      </c>
      <c r="C284" s="303">
        <v>60000</v>
      </c>
      <c r="D284" s="303">
        <v>2.6998411483664182E-3</v>
      </c>
      <c r="E284" s="303"/>
    </row>
    <row r="285" spans="2:7">
      <c r="B285" s="299" t="s">
        <v>699</v>
      </c>
      <c r="C285" s="303">
        <v>14116.97</v>
      </c>
      <c r="D285" s="303">
        <v>6.3522627493757121E-4</v>
      </c>
      <c r="E285" s="303"/>
    </row>
    <row r="286" spans="2:7">
      <c r="B286" s="299" t="s">
        <v>700</v>
      </c>
      <c r="C286" s="303">
        <v>345216</v>
      </c>
      <c r="D286" s="303">
        <v>1.5533806031241024E-2</v>
      </c>
      <c r="E286" s="303"/>
      <c r="G286" s="688"/>
    </row>
    <row r="287" spans="2:7">
      <c r="B287" s="299" t="s">
        <v>4112</v>
      </c>
      <c r="C287" s="303">
        <v>32524</v>
      </c>
      <c r="D287" s="303">
        <v>1.4634938918244896E-3</v>
      </c>
      <c r="E287" s="303"/>
      <c r="G287" s="688"/>
    </row>
    <row r="288" spans="2:7">
      <c r="B288" s="299" t="s">
        <v>3756</v>
      </c>
      <c r="C288" s="303">
        <v>101503.95</v>
      </c>
      <c r="D288" s="303">
        <v>4.5674090155287915E-3</v>
      </c>
      <c r="E288" s="303"/>
    </row>
    <row r="289" spans="2:5">
      <c r="B289" s="299" t="s">
        <v>701</v>
      </c>
      <c r="C289" s="303">
        <v>493916.07</v>
      </c>
      <c r="D289" s="303">
        <v>2.2224915493757137E-2</v>
      </c>
      <c r="E289" s="303">
        <v>0</v>
      </c>
    </row>
    <row r="290" spans="2:5">
      <c r="B290" s="299" t="s">
        <v>702</v>
      </c>
      <c r="C290" s="303">
        <v>15374.28</v>
      </c>
      <c r="D290" s="303">
        <v>6.9180189617511429E-4</v>
      </c>
      <c r="E290" s="303">
        <v>0</v>
      </c>
    </row>
    <row r="291" spans="2:5">
      <c r="B291" s="299" t="s">
        <v>703</v>
      </c>
      <c r="C291" s="303">
        <v>570158.36</v>
      </c>
      <c r="D291" s="303">
        <v>2.5655616690218562E-2</v>
      </c>
      <c r="E291" s="303"/>
    </row>
    <row r="292" spans="2:5">
      <c r="B292" s="299" t="s">
        <v>4127</v>
      </c>
      <c r="C292" s="303">
        <v>6983.8</v>
      </c>
      <c r="D292" s="303">
        <v>3.142525101993565E-4</v>
      </c>
      <c r="E292" s="303"/>
    </row>
    <row r="293" spans="2:5">
      <c r="B293" s="299" t="s">
        <v>4128</v>
      </c>
      <c r="C293" s="303">
        <v>8000</v>
      </c>
      <c r="D293" s="303">
        <v>3.5997881978218907E-4</v>
      </c>
      <c r="E293" s="303"/>
    </row>
    <row r="294" spans="2:5">
      <c r="B294" s="299" t="s">
        <v>4129</v>
      </c>
      <c r="C294" s="303">
        <v>4760</v>
      </c>
      <c r="D294" s="303">
        <v>2.1418739777040251E-4</v>
      </c>
      <c r="E294" s="303"/>
    </row>
    <row r="295" spans="2:5">
      <c r="B295" s="299" t="s">
        <v>3757</v>
      </c>
      <c r="C295" s="303">
        <v>11128.43</v>
      </c>
      <c r="D295" s="303">
        <v>5.0074988717858828E-4</v>
      </c>
      <c r="E295" s="303"/>
    </row>
    <row r="296" spans="2:5">
      <c r="B296" s="299" t="s">
        <v>704</v>
      </c>
      <c r="C296" s="303">
        <v>15427</v>
      </c>
      <c r="D296" s="303">
        <v>6.9417415659747889E-4</v>
      </c>
      <c r="E296" s="303"/>
    </row>
    <row r="297" spans="2:5">
      <c r="B297" s="299" t="s">
        <v>705</v>
      </c>
      <c r="C297" s="303">
        <v>45594.5</v>
      </c>
      <c r="D297" s="303">
        <v>2.0516317873198776E-3</v>
      </c>
      <c r="E297" s="303"/>
    </row>
    <row r="298" spans="2:5">
      <c r="B298" s="299" t="s">
        <v>3758</v>
      </c>
      <c r="C298" s="303">
        <v>25500</v>
      </c>
      <c r="D298" s="303">
        <v>1.1474324880557277E-3</v>
      </c>
      <c r="E298" s="303"/>
    </row>
    <row r="299" spans="2:5">
      <c r="B299" s="299" t="s">
        <v>3759</v>
      </c>
      <c r="C299" s="303">
        <v>81406</v>
      </c>
      <c r="D299" s="303">
        <v>3.6630544753986105E-3</v>
      </c>
      <c r="E299" s="303"/>
    </row>
    <row r="300" spans="2:5">
      <c r="B300" s="299" t="s">
        <v>706</v>
      </c>
      <c r="C300" s="303">
        <v>55100</v>
      </c>
      <c r="D300" s="303">
        <v>2.4793541212498275E-3</v>
      </c>
      <c r="E300" s="303"/>
    </row>
    <row r="301" spans="2:5">
      <c r="B301" s="299" t="s">
        <v>707</v>
      </c>
      <c r="C301" s="303">
        <v>21530.9</v>
      </c>
      <c r="D301" s="303">
        <v>9.6883349635604199E-4</v>
      </c>
      <c r="E301" s="303"/>
    </row>
    <row r="302" spans="2:5">
      <c r="B302" s="299" t="s">
        <v>708</v>
      </c>
      <c r="C302" s="303">
        <v>120863</v>
      </c>
      <c r="D302" s="303">
        <v>5.4385150119168396E-3</v>
      </c>
      <c r="E302" s="303"/>
    </row>
    <row r="303" spans="2:5">
      <c r="B303" s="299" t="s">
        <v>4130</v>
      </c>
      <c r="C303" s="303">
        <v>399.96</v>
      </c>
      <c r="D303" s="303">
        <v>1.7997141095010544E-5</v>
      </c>
      <c r="E303" s="303"/>
    </row>
    <row r="304" spans="2:5">
      <c r="B304" s="299" t="s">
        <v>709</v>
      </c>
      <c r="C304" s="303">
        <v>296162.74</v>
      </c>
      <c r="D304" s="303">
        <v>1.3326539201082415E-2</v>
      </c>
      <c r="E304" s="303"/>
    </row>
    <row r="305" spans="2:7">
      <c r="B305" s="299" t="s">
        <v>4131</v>
      </c>
      <c r="C305" s="303">
        <v>85000</v>
      </c>
      <c r="D305" s="303">
        <v>3.824774960185759E-3</v>
      </c>
      <c r="E305" s="303"/>
    </row>
    <row r="306" spans="2:7">
      <c r="B306" s="299" t="s">
        <v>710</v>
      </c>
      <c r="C306" s="303">
        <v>30467.32</v>
      </c>
      <c r="D306" s="303">
        <v>1.3709487369407856E-3</v>
      </c>
      <c r="E306" s="303"/>
    </row>
    <row r="307" spans="2:7">
      <c r="B307" s="299" t="s">
        <v>3760</v>
      </c>
      <c r="C307" s="303">
        <v>64500</v>
      </c>
      <c r="D307" s="303">
        <v>2.9023292344938995E-3</v>
      </c>
      <c r="E307" s="303"/>
    </row>
    <row r="308" spans="2:7">
      <c r="B308" s="17" t="s">
        <v>711</v>
      </c>
      <c r="C308" s="304">
        <v>6.15</v>
      </c>
      <c r="D308" s="304">
        <v>2.7673371770755786E-7</v>
      </c>
      <c r="E308" s="304">
        <v>0</v>
      </c>
    </row>
    <row r="309" spans="2:7" ht="15.75" customHeight="1">
      <c r="C309" s="621">
        <f>SUM(C243:C308)</f>
        <v>22223529.719999991</v>
      </c>
      <c r="D309" s="621">
        <f>SUM(D243:D308)</f>
        <v>1</v>
      </c>
      <c r="E309" s="296"/>
    </row>
    <row r="313" spans="2:7">
      <c r="B313" s="19" t="s">
        <v>392</v>
      </c>
    </row>
    <row r="315" spans="2:7" ht="28.5" customHeight="1">
      <c r="B315" s="323" t="s">
        <v>393</v>
      </c>
      <c r="C315" s="324">
        <v>296162.74</v>
      </c>
      <c r="D315" s="344">
        <v>1.3326539201082415E-2</v>
      </c>
      <c r="E315" s="344" t="s">
        <v>312</v>
      </c>
      <c r="F315" s="347" t="s">
        <v>365</v>
      </c>
      <c r="G315" s="324" t="s">
        <v>384</v>
      </c>
    </row>
    <row r="316" spans="2:7">
      <c r="B316" s="332" t="s">
        <v>536</v>
      </c>
      <c r="C316" s="298">
        <v>3472131.36</v>
      </c>
      <c r="D316" s="298">
        <v>3472131.36</v>
      </c>
      <c r="E316" s="298">
        <v>0</v>
      </c>
      <c r="F316" s="298">
        <v>0</v>
      </c>
      <c r="G316" s="348">
        <v>0</v>
      </c>
    </row>
    <row r="317" spans="2:7">
      <c r="B317" s="310" t="s">
        <v>712</v>
      </c>
      <c r="C317" s="300">
        <v>-136494.09</v>
      </c>
      <c r="D317" s="300">
        <v>-136494.09</v>
      </c>
      <c r="E317" s="300">
        <v>0</v>
      </c>
      <c r="F317" s="300"/>
      <c r="G317" s="311"/>
    </row>
    <row r="318" spans="2:7">
      <c r="B318" s="310" t="s">
        <v>713</v>
      </c>
      <c r="C318" s="300">
        <v>3588080.6</v>
      </c>
      <c r="D318" s="300">
        <v>4171.3599999999997</v>
      </c>
      <c r="E318" s="300">
        <v>-3583909.24</v>
      </c>
      <c r="F318" s="300"/>
      <c r="G318" s="311"/>
    </row>
    <row r="319" spans="2:7">
      <c r="B319" s="310" t="s">
        <v>714</v>
      </c>
      <c r="C319" s="300">
        <v>2000000</v>
      </c>
      <c r="D319" s="300">
        <v>0</v>
      </c>
      <c r="E319" s="300">
        <v>-2000000</v>
      </c>
      <c r="F319" s="300"/>
      <c r="G319" s="311"/>
    </row>
    <row r="320" spans="2:7">
      <c r="B320" s="310" t="s">
        <v>715</v>
      </c>
      <c r="C320" s="300">
        <v>0</v>
      </c>
      <c r="D320" s="300">
        <v>38200</v>
      </c>
      <c r="E320" s="300">
        <v>38200</v>
      </c>
      <c r="F320" s="300"/>
      <c r="G320" s="311"/>
    </row>
    <row r="321" spans="2:8">
      <c r="B321" s="310" t="s">
        <v>716</v>
      </c>
      <c r="C321" s="300">
        <v>0</v>
      </c>
      <c r="D321" s="300">
        <v>2000000</v>
      </c>
      <c r="E321" s="300">
        <v>2000000</v>
      </c>
      <c r="F321" s="300"/>
      <c r="G321" s="311"/>
    </row>
    <row r="322" spans="2:8">
      <c r="B322" s="310" t="s">
        <v>717</v>
      </c>
      <c r="C322" s="300">
        <v>5920119.2699999996</v>
      </c>
      <c r="D322" s="300">
        <v>5920119.2699999996</v>
      </c>
      <c r="E322" s="300">
        <v>0</v>
      </c>
      <c r="F322" s="300"/>
      <c r="G322" s="311"/>
    </row>
    <row r="323" spans="2:8">
      <c r="B323" s="310" t="s">
        <v>718</v>
      </c>
      <c r="C323" s="300">
        <v>500000</v>
      </c>
      <c r="D323" s="300">
        <v>500000</v>
      </c>
      <c r="E323" s="300">
        <v>0</v>
      </c>
      <c r="F323" s="300"/>
      <c r="G323" s="311"/>
    </row>
    <row r="324" spans="2:8">
      <c r="B324" s="310" t="s">
        <v>719</v>
      </c>
      <c r="C324" s="300">
        <v>10691804.07</v>
      </c>
      <c r="D324" s="300">
        <v>14279884.67</v>
      </c>
      <c r="E324" s="300">
        <v>3588080.6</v>
      </c>
      <c r="F324" s="300"/>
      <c r="G324" s="311"/>
    </row>
    <row r="325" spans="2:8">
      <c r="B325" s="310" t="s">
        <v>720</v>
      </c>
      <c r="C325" s="300">
        <v>66554871.57</v>
      </c>
      <c r="D325" s="300">
        <v>66554871.57</v>
      </c>
      <c r="E325" s="300">
        <v>0</v>
      </c>
      <c r="F325" s="300"/>
      <c r="G325" s="311"/>
    </row>
    <row r="326" spans="2:8">
      <c r="B326" s="310" t="s">
        <v>721</v>
      </c>
      <c r="C326" s="300">
        <v>-367864.22</v>
      </c>
      <c r="D326" s="300">
        <v>-367864.22</v>
      </c>
      <c r="E326" s="300">
        <v>0</v>
      </c>
      <c r="F326" s="300"/>
      <c r="G326" s="311"/>
    </row>
    <row r="327" spans="2:8">
      <c r="B327" s="312"/>
      <c r="C327" s="301"/>
      <c r="D327" s="301"/>
      <c r="E327" s="301">
        <v>0</v>
      </c>
      <c r="F327" s="301"/>
      <c r="G327" s="314"/>
    </row>
    <row r="328" spans="2:8" ht="19.5" customHeight="1">
      <c r="C328" s="622">
        <f>SUM(C316:C327)</f>
        <v>92222648.560000002</v>
      </c>
      <c r="D328" s="622">
        <f>SUM(D316:D327)</f>
        <v>92265019.920000002</v>
      </c>
      <c r="E328" s="625">
        <f>SUM(E317:E327)</f>
        <v>42371.35999999987</v>
      </c>
      <c r="F328" s="623"/>
      <c r="G328" s="624"/>
    </row>
    <row r="331" spans="2:8">
      <c r="B331" s="349"/>
      <c r="C331" s="349"/>
      <c r="D331" s="349"/>
      <c r="E331" s="349"/>
      <c r="F331" s="349"/>
    </row>
    <row r="332" spans="2:8" ht="27" customHeight="1">
      <c r="B332" s="345" t="s">
        <v>394</v>
      </c>
      <c r="C332" s="346" t="s">
        <v>302</v>
      </c>
      <c r="D332" s="296" t="s">
        <v>303</v>
      </c>
      <c r="E332" s="296" t="s">
        <v>312</v>
      </c>
      <c r="F332" s="350" t="s">
        <v>384</v>
      </c>
    </row>
    <row r="333" spans="2:8">
      <c r="B333" s="332" t="s">
        <v>537</v>
      </c>
      <c r="C333" s="298"/>
      <c r="D333" s="298"/>
      <c r="E333" s="298"/>
      <c r="F333" s="298"/>
    </row>
    <row r="334" spans="2:8">
      <c r="B334" s="310" t="s">
        <v>722</v>
      </c>
      <c r="C334" s="300">
        <v>-2396469.65</v>
      </c>
      <c r="D334" s="300">
        <v>7339988.4100000001</v>
      </c>
      <c r="E334" s="300">
        <v>9736458.0600000005</v>
      </c>
      <c r="F334" s="300"/>
    </row>
    <row r="335" spans="2:8">
      <c r="B335" s="310" t="s">
        <v>723</v>
      </c>
      <c r="C335" s="300">
        <v>-317536.65999999997</v>
      </c>
      <c r="D335" s="300">
        <v>-317536.65999999997</v>
      </c>
      <c r="E335" s="300">
        <v>0</v>
      </c>
      <c r="F335" s="300"/>
    </row>
    <row r="336" spans="2:8">
      <c r="B336" s="310" t="s">
        <v>724</v>
      </c>
      <c r="C336" s="300">
        <v>-807683.36</v>
      </c>
      <c r="D336" s="300">
        <v>-807683.36</v>
      </c>
      <c r="E336" s="300">
        <v>0</v>
      </c>
      <c r="F336" s="300"/>
      <c r="H336" s="688"/>
    </row>
    <row r="337" spans="2:6">
      <c r="B337" s="310" t="s">
        <v>725</v>
      </c>
      <c r="C337" s="300">
        <v>-2020218.94</v>
      </c>
      <c r="D337" s="300">
        <v>-2512293.91</v>
      </c>
      <c r="E337" s="300">
        <v>-492074.97</v>
      </c>
      <c r="F337" s="300"/>
    </row>
    <row r="338" spans="2:6">
      <c r="B338" s="310" t="s">
        <v>726</v>
      </c>
      <c r="C338" s="300">
        <v>1752171.13</v>
      </c>
      <c r="D338" s="300">
        <v>1752171.13</v>
      </c>
      <c r="E338" s="300">
        <v>0</v>
      </c>
      <c r="F338" s="300"/>
    </row>
    <row r="339" spans="2:6">
      <c r="B339" s="310" t="s">
        <v>727</v>
      </c>
      <c r="C339" s="300">
        <v>449940.32</v>
      </c>
      <c r="D339" s="300">
        <v>431828.08</v>
      </c>
      <c r="E339" s="300">
        <v>-18112.240000000002</v>
      </c>
      <c r="F339" s="300"/>
    </row>
    <row r="340" spans="2:6">
      <c r="B340" s="310" t="s">
        <v>728</v>
      </c>
      <c r="C340" s="300">
        <v>-5419947.8600000003</v>
      </c>
      <c r="D340" s="300">
        <v>-5423519.2000000002</v>
      </c>
      <c r="E340" s="300">
        <v>-3571.34</v>
      </c>
      <c r="F340" s="300"/>
    </row>
    <row r="341" spans="2:6">
      <c r="B341" s="310" t="s">
        <v>729</v>
      </c>
      <c r="C341" s="300">
        <v>-2195902.11</v>
      </c>
      <c r="D341" s="300">
        <v>-6048287.1399999997</v>
      </c>
      <c r="E341" s="300">
        <v>-3852385.03</v>
      </c>
      <c r="F341" s="300"/>
    </row>
    <row r="342" spans="2:6">
      <c r="B342" s="310" t="s">
        <v>730</v>
      </c>
      <c r="C342" s="300">
        <v>-3417556.62</v>
      </c>
      <c r="D342" s="300">
        <v>-8088698.6500000004</v>
      </c>
      <c r="E342" s="300">
        <v>-4671142.03</v>
      </c>
      <c r="F342" s="300"/>
    </row>
    <row r="343" spans="2:6">
      <c r="B343" s="310" t="s">
        <v>731</v>
      </c>
      <c r="C343" s="300">
        <v>0</v>
      </c>
      <c r="D343" s="300">
        <v>-6604275.0599999996</v>
      </c>
      <c r="E343" s="300">
        <v>-6604275.0599999996</v>
      </c>
      <c r="F343" s="300"/>
    </row>
    <row r="344" spans="2:6">
      <c r="B344" s="310" t="s">
        <v>732</v>
      </c>
      <c r="C344" s="300">
        <v>555890.78</v>
      </c>
      <c r="D344" s="300">
        <v>717587.99</v>
      </c>
      <c r="E344" s="300">
        <v>161697.21</v>
      </c>
      <c r="F344" s="300"/>
    </row>
    <row r="345" spans="2:6">
      <c r="B345" s="310" t="s">
        <v>733</v>
      </c>
      <c r="C345" s="300">
        <v>11620666.619999999</v>
      </c>
      <c r="D345" s="300">
        <v>15518793.789999999</v>
      </c>
      <c r="E345" s="300">
        <v>3898127.17</v>
      </c>
      <c r="F345" s="300"/>
    </row>
    <row r="346" spans="2:6">
      <c r="B346" s="310" t="s">
        <v>734</v>
      </c>
      <c r="C346" s="300">
        <v>5156394.21</v>
      </c>
      <c r="D346" s="300">
        <v>5156394.21</v>
      </c>
      <c r="E346" s="300">
        <v>0</v>
      </c>
      <c r="F346" s="300"/>
    </row>
    <row r="347" spans="2:6">
      <c r="B347" s="310" t="s">
        <v>735</v>
      </c>
      <c r="C347" s="300">
        <v>320191.39</v>
      </c>
      <c r="D347" s="300">
        <v>320191.39</v>
      </c>
      <c r="E347" s="300">
        <v>0</v>
      </c>
      <c r="F347" s="300"/>
    </row>
    <row r="348" spans="2:6">
      <c r="B348" s="310" t="s">
        <v>736</v>
      </c>
      <c r="C348" s="300">
        <v>1255412.3999999999</v>
      </c>
      <c r="D348" s="300">
        <v>1255412.3999999999</v>
      </c>
      <c r="E348" s="300">
        <v>0</v>
      </c>
      <c r="F348" s="300"/>
    </row>
    <row r="349" spans="2:6">
      <c r="B349" s="310" t="s">
        <v>737</v>
      </c>
      <c r="C349" s="300">
        <v>4161142.79</v>
      </c>
      <c r="D349" s="300">
        <v>4161142.79</v>
      </c>
      <c r="E349" s="300">
        <v>0</v>
      </c>
      <c r="F349" s="300"/>
    </row>
    <row r="350" spans="2:6">
      <c r="B350" s="310" t="s">
        <v>738</v>
      </c>
      <c r="C350" s="300">
        <v>11338083.869999999</v>
      </c>
      <c r="D350" s="300">
        <v>11338083.869999999</v>
      </c>
      <c r="E350" s="300">
        <v>0</v>
      </c>
      <c r="F350" s="300"/>
    </row>
    <row r="351" spans="2:6">
      <c r="B351" s="310" t="s">
        <v>739</v>
      </c>
      <c r="C351" s="300">
        <v>163000</v>
      </c>
      <c r="D351" s="300">
        <v>163000</v>
      </c>
      <c r="E351" s="300">
        <v>0</v>
      </c>
      <c r="F351" s="300"/>
    </row>
    <row r="352" spans="2:6">
      <c r="B352" s="299" t="s">
        <v>740</v>
      </c>
      <c r="C352" s="300">
        <v>5081979.58</v>
      </c>
      <c r="D352" s="300">
        <v>5081979.58</v>
      </c>
      <c r="E352" s="300">
        <v>0</v>
      </c>
      <c r="F352" s="300"/>
    </row>
    <row r="353" spans="2:6">
      <c r="B353" s="299" t="s">
        <v>3761</v>
      </c>
      <c r="C353" s="300">
        <v>0</v>
      </c>
      <c r="D353" s="300">
        <v>267538.8</v>
      </c>
      <c r="E353" s="300">
        <v>267538.8</v>
      </c>
      <c r="F353" s="300"/>
    </row>
    <row r="354" spans="2:6">
      <c r="B354" s="299" t="s">
        <v>741</v>
      </c>
      <c r="C354" s="300">
        <v>0</v>
      </c>
      <c r="D354" s="300">
        <v>86582.48</v>
      </c>
      <c r="E354" s="300">
        <v>86582.48</v>
      </c>
      <c r="F354" s="300"/>
    </row>
    <row r="355" spans="2:6">
      <c r="B355" s="299" t="s">
        <v>3762</v>
      </c>
      <c r="C355" s="300">
        <v>0</v>
      </c>
      <c r="D355" s="300">
        <v>109536.64</v>
      </c>
      <c r="E355" s="300">
        <v>109536.64</v>
      </c>
      <c r="F355" s="300"/>
    </row>
    <row r="356" spans="2:6">
      <c r="B356" s="17" t="s">
        <v>3763</v>
      </c>
      <c r="C356" s="301">
        <v>0</v>
      </c>
      <c r="D356" s="301">
        <v>231148.41</v>
      </c>
      <c r="E356" s="301">
        <v>231148.41</v>
      </c>
      <c r="F356" s="301"/>
    </row>
    <row r="357" spans="2:6" ht="20.25" customHeight="1">
      <c r="C357" s="622">
        <f>SUM(C334:C356)</f>
        <v>25279557.889999993</v>
      </c>
      <c r="D357" s="622">
        <f t="shared" ref="D357:E357" si="4">SUM(D334:D356)</f>
        <v>24129085.989999998</v>
      </c>
      <c r="E357" s="622">
        <f t="shared" si="4"/>
        <v>-1150471.8999999997</v>
      </c>
      <c r="F357" s="626"/>
    </row>
    <row r="358" spans="2:6">
      <c r="B358" s="19" t="s">
        <v>395</v>
      </c>
    </row>
    <row r="360" spans="2:6" ht="30.75" customHeight="1">
      <c r="B360" s="345" t="s">
        <v>396</v>
      </c>
      <c r="C360" s="346" t="s">
        <v>302</v>
      </c>
      <c r="D360" s="296" t="s">
        <v>303</v>
      </c>
      <c r="E360" s="296" t="s">
        <v>304</v>
      </c>
    </row>
    <row r="361" spans="2:6">
      <c r="B361" s="332" t="s">
        <v>538</v>
      </c>
      <c r="C361" s="298"/>
      <c r="D361" s="298"/>
      <c r="E361" s="298"/>
    </row>
    <row r="362" spans="2:6">
      <c r="B362" s="310" t="s">
        <v>742</v>
      </c>
      <c r="C362" s="300">
        <v>0</v>
      </c>
      <c r="D362" s="300">
        <v>7448.04</v>
      </c>
      <c r="E362" s="300">
        <v>7448.04</v>
      </c>
    </row>
    <row r="363" spans="2:6">
      <c r="B363" s="310" t="s">
        <v>743</v>
      </c>
      <c r="C363" s="300">
        <v>3460683.37</v>
      </c>
      <c r="D363" s="300">
        <v>3462618.92</v>
      </c>
      <c r="E363" s="300">
        <v>1935.55</v>
      </c>
    </row>
    <row r="364" spans="2:6">
      <c r="B364" s="310" t="s">
        <v>744</v>
      </c>
      <c r="C364" s="300">
        <v>19848503.760000002</v>
      </c>
      <c r="D364" s="300">
        <v>8041562.5199999996</v>
      </c>
      <c r="E364" s="300">
        <v>-11806941.24</v>
      </c>
    </row>
    <row r="365" spans="2:6">
      <c r="B365" s="310" t="s">
        <v>745</v>
      </c>
      <c r="C365" s="300">
        <v>3762136.13</v>
      </c>
      <c r="D365" s="300">
        <v>3798085.28</v>
      </c>
      <c r="E365" s="300">
        <v>35949.15</v>
      </c>
    </row>
    <row r="366" spans="2:6">
      <c r="B366" s="310" t="s">
        <v>746</v>
      </c>
      <c r="C366" s="300">
        <v>2578887.35</v>
      </c>
      <c r="D366" s="300">
        <v>3855158.62</v>
      </c>
      <c r="E366" s="300">
        <v>1276271.27</v>
      </c>
    </row>
    <row r="367" spans="2:6">
      <c r="B367" s="310" t="s">
        <v>747</v>
      </c>
      <c r="C367" s="300">
        <v>194515.87</v>
      </c>
      <c r="D367" s="300">
        <v>157643.79999999999</v>
      </c>
      <c r="E367" s="300">
        <v>-36872.07</v>
      </c>
    </row>
    <row r="368" spans="2:6">
      <c r="B368" s="310" t="s">
        <v>748</v>
      </c>
      <c r="C368" s="300">
        <v>87940.38</v>
      </c>
      <c r="D368" s="300">
        <v>56381.32</v>
      </c>
      <c r="E368" s="300">
        <v>-31559.06</v>
      </c>
    </row>
    <row r="369" spans="2:5">
      <c r="B369" s="310" t="s">
        <v>749</v>
      </c>
      <c r="C369" s="300">
        <v>12401.95</v>
      </c>
      <c r="D369" s="300">
        <v>1682.95</v>
      </c>
      <c r="E369" s="300">
        <v>-10719</v>
      </c>
    </row>
    <row r="370" spans="2:5">
      <c r="B370" s="310" t="s">
        <v>750</v>
      </c>
      <c r="C370" s="300">
        <v>68971.899999999994</v>
      </c>
      <c r="D370" s="300">
        <v>101.26</v>
      </c>
      <c r="E370" s="300">
        <v>-68870.64</v>
      </c>
    </row>
    <row r="371" spans="2:5">
      <c r="B371" s="310" t="s">
        <v>751</v>
      </c>
      <c r="C371" s="300">
        <v>9579.65</v>
      </c>
      <c r="D371" s="300">
        <v>0</v>
      </c>
      <c r="E371" s="300">
        <v>-9579.65</v>
      </c>
    </row>
    <row r="372" spans="2:5">
      <c r="B372" s="310" t="s">
        <v>752</v>
      </c>
      <c r="C372" s="300">
        <v>564749.78</v>
      </c>
      <c r="D372" s="300">
        <v>0</v>
      </c>
      <c r="E372" s="300">
        <v>-564749.78</v>
      </c>
    </row>
    <row r="373" spans="2:5">
      <c r="B373" s="310" t="s">
        <v>753</v>
      </c>
      <c r="C373" s="300">
        <v>564749.79</v>
      </c>
      <c r="D373" s="300">
        <v>76095.83</v>
      </c>
      <c r="E373" s="300">
        <v>-488653.96</v>
      </c>
    </row>
    <row r="374" spans="2:5">
      <c r="B374" s="299" t="s">
        <v>754</v>
      </c>
      <c r="C374" s="300">
        <v>119975.16</v>
      </c>
      <c r="D374" s="300">
        <v>116975.16</v>
      </c>
      <c r="E374" s="300">
        <v>-3000</v>
      </c>
    </row>
    <row r="375" spans="2:5">
      <c r="B375" s="299" t="s">
        <v>755</v>
      </c>
      <c r="C375" s="300">
        <v>29061.45</v>
      </c>
      <c r="D375" s="300">
        <v>42104.49</v>
      </c>
      <c r="E375" s="300">
        <v>13043.04</v>
      </c>
    </row>
    <row r="376" spans="2:5">
      <c r="B376" s="17" t="s">
        <v>4132</v>
      </c>
      <c r="C376" s="301">
        <v>0</v>
      </c>
      <c r="D376" s="301">
        <v>1350000</v>
      </c>
      <c r="E376" s="301">
        <v>1350000</v>
      </c>
    </row>
    <row r="377" spans="2:5" ht="21.75" customHeight="1">
      <c r="C377" s="622">
        <f>SUM(C362:C376)</f>
        <v>31302156.539999999</v>
      </c>
      <c r="D377" s="622">
        <f t="shared" ref="D377:E377" si="5">SUM(D362:D376)</f>
        <v>20965858.189999998</v>
      </c>
      <c r="E377" s="622">
        <f t="shared" si="5"/>
        <v>-10336298.350000003</v>
      </c>
    </row>
    <row r="380" spans="2:5" ht="24" customHeight="1">
      <c r="B380" s="345" t="s">
        <v>397</v>
      </c>
      <c r="C380" s="346" t="s">
        <v>304</v>
      </c>
      <c r="D380" s="296" t="s">
        <v>313</v>
      </c>
      <c r="E380" s="33"/>
    </row>
    <row r="381" spans="2:5">
      <c r="B381" s="297" t="s">
        <v>539</v>
      </c>
      <c r="C381" s="348"/>
      <c r="D381" s="298"/>
      <c r="E381" s="308"/>
    </row>
    <row r="382" spans="2:5">
      <c r="B382" s="299"/>
      <c r="C382" s="311"/>
      <c r="D382" s="300"/>
      <c r="E382" s="308"/>
    </row>
    <row r="383" spans="2:5">
      <c r="B383" s="299" t="s">
        <v>540</v>
      </c>
      <c r="C383" s="311"/>
      <c r="D383" s="300"/>
      <c r="E383" s="308"/>
    </row>
    <row r="384" spans="2:5">
      <c r="B384" s="299"/>
      <c r="C384" s="311"/>
      <c r="D384" s="300"/>
      <c r="E384" s="308"/>
    </row>
    <row r="385" spans="2:7">
      <c r="B385" s="299" t="s">
        <v>521</v>
      </c>
      <c r="C385" s="311"/>
      <c r="D385" s="300"/>
      <c r="E385" s="308"/>
    </row>
    <row r="386" spans="2:7">
      <c r="B386" s="299" t="s">
        <v>601</v>
      </c>
      <c r="C386" s="311">
        <v>265147.32</v>
      </c>
      <c r="D386" s="300"/>
      <c r="E386" s="308"/>
    </row>
    <row r="387" spans="2:7">
      <c r="B387" s="299" t="s">
        <v>604</v>
      </c>
      <c r="C387" s="311">
        <v>199022.14</v>
      </c>
      <c r="D387" s="300"/>
      <c r="E387" s="308"/>
    </row>
    <row r="388" spans="2:7">
      <c r="B388" s="299" t="s">
        <v>608</v>
      </c>
      <c r="C388" s="311">
        <v>28174.080000000002</v>
      </c>
      <c r="D388" s="300"/>
      <c r="E388" s="308"/>
    </row>
    <row r="389" spans="2:7">
      <c r="B389" s="299" t="s">
        <v>523</v>
      </c>
      <c r="C389" s="311">
        <v>6863.43</v>
      </c>
      <c r="D389" s="300"/>
      <c r="E389" s="308"/>
      <c r="F389" s="33"/>
      <c r="G389" s="33"/>
    </row>
    <row r="390" spans="2:7">
      <c r="B390" s="17"/>
      <c r="C390" s="314"/>
      <c r="D390" s="301"/>
      <c r="E390" s="308"/>
      <c r="F390" s="33"/>
      <c r="G390" s="33"/>
    </row>
    <row r="391" spans="2:7" ht="18" customHeight="1">
      <c r="C391" s="619">
        <f>SUM(C386:C390)</f>
        <v>499206.97000000003</v>
      </c>
      <c r="D391" s="296"/>
      <c r="E391" s="33"/>
      <c r="F391" s="33"/>
      <c r="G391" s="33"/>
    </row>
    <row r="392" spans="2:7">
      <c r="C392" s="688"/>
      <c r="F392" s="33"/>
      <c r="G392" s="33"/>
    </row>
    <row r="393" spans="2:7" ht="15">
      <c r="B393"/>
      <c r="F393" s="33"/>
      <c r="G393" s="33"/>
    </row>
    <row r="394" spans="2:7">
      <c r="F394" s="33"/>
      <c r="G394" s="33"/>
    </row>
    <row r="395" spans="2:7">
      <c r="F395" s="33"/>
      <c r="G395" s="33"/>
    </row>
    <row r="396" spans="2:7">
      <c r="B396" s="19" t="s">
        <v>398</v>
      </c>
      <c r="F396" s="33"/>
      <c r="G396" s="33"/>
    </row>
    <row r="397" spans="2:7" ht="12" customHeight="1">
      <c r="B397" s="19" t="s">
        <v>399</v>
      </c>
      <c r="F397" s="33"/>
      <c r="G397" s="33"/>
    </row>
    <row r="398" spans="2:7">
      <c r="B398" s="275"/>
      <c r="C398" s="275"/>
      <c r="D398" s="275"/>
      <c r="E398" s="275"/>
      <c r="F398" s="33"/>
      <c r="G398" s="33"/>
    </row>
    <row r="399" spans="2:7">
      <c r="B399" s="862" t="s">
        <v>319</v>
      </c>
      <c r="C399" s="863"/>
      <c r="D399" s="863"/>
      <c r="E399" s="864"/>
      <c r="F399" s="33"/>
      <c r="G399" s="33"/>
    </row>
    <row r="400" spans="2:7">
      <c r="B400" s="865" t="s">
        <v>4133</v>
      </c>
      <c r="C400" s="866"/>
      <c r="D400" s="866"/>
      <c r="E400" s="867"/>
      <c r="F400" s="33"/>
      <c r="G400" s="351"/>
    </row>
    <row r="401" spans="2:7">
      <c r="B401" s="876" t="s">
        <v>320</v>
      </c>
      <c r="C401" s="877"/>
      <c r="D401" s="877"/>
      <c r="E401" s="878"/>
      <c r="F401" s="33"/>
      <c r="G401" s="351"/>
    </row>
    <row r="402" spans="2:7">
      <c r="B402" s="868" t="s">
        <v>321</v>
      </c>
      <c r="C402" s="869"/>
      <c r="E402" s="352">
        <v>29605886.420000002</v>
      </c>
      <c r="F402" s="33"/>
      <c r="G402" s="351"/>
    </row>
    <row r="403" spans="2:7">
      <c r="B403" s="870"/>
      <c r="C403" s="870"/>
      <c r="D403" s="33"/>
      <c r="F403" s="33"/>
      <c r="G403" s="351"/>
    </row>
    <row r="404" spans="2:7">
      <c r="B404" s="871" t="s">
        <v>323</v>
      </c>
      <c r="C404" s="871"/>
      <c r="D404" s="353"/>
      <c r="E404" s="354">
        <f>SUM(D404:D409)</f>
        <v>3.07</v>
      </c>
      <c r="F404" s="33"/>
      <c r="G404" s="33"/>
    </row>
    <row r="405" spans="2:7">
      <c r="B405" s="872" t="s">
        <v>324</v>
      </c>
      <c r="C405" s="872"/>
      <c r="D405" s="355" t="s">
        <v>322</v>
      </c>
      <c r="E405" s="356"/>
      <c r="F405" s="33"/>
      <c r="G405" s="33"/>
    </row>
    <row r="406" spans="2:7">
      <c r="B406" s="872" t="s">
        <v>325</v>
      </c>
      <c r="C406" s="872"/>
      <c r="D406" s="355" t="s">
        <v>322</v>
      </c>
      <c r="E406" s="356"/>
      <c r="F406" s="33"/>
      <c r="G406" s="33"/>
    </row>
    <row r="407" spans="2:7">
      <c r="B407" s="872" t="s">
        <v>326</v>
      </c>
      <c r="C407" s="872"/>
      <c r="D407" s="355" t="s">
        <v>322</v>
      </c>
      <c r="E407" s="356"/>
      <c r="F407" s="33"/>
      <c r="G407" s="33"/>
    </row>
    <row r="408" spans="2:7">
      <c r="B408" s="872" t="s">
        <v>327</v>
      </c>
      <c r="C408" s="872"/>
      <c r="D408" s="355" t="s">
        <v>322</v>
      </c>
      <c r="E408" s="356"/>
      <c r="F408" s="33"/>
      <c r="G408" s="33"/>
    </row>
    <row r="409" spans="2:7">
      <c r="B409" s="881" t="s">
        <v>328</v>
      </c>
      <c r="C409" s="882"/>
      <c r="D409" s="355">
        <v>3.07</v>
      </c>
      <c r="E409" s="356"/>
      <c r="F409" s="33"/>
      <c r="G409" s="33"/>
    </row>
    <row r="410" spans="2:7">
      <c r="B410" s="870"/>
      <c r="C410" s="870"/>
      <c r="D410" s="33"/>
      <c r="F410" s="33"/>
      <c r="G410" s="33"/>
    </row>
    <row r="411" spans="2:7">
      <c r="B411" s="871" t="s">
        <v>329</v>
      </c>
      <c r="C411" s="871"/>
      <c r="D411" s="353"/>
      <c r="E411" s="357">
        <f>SUM(D411:D415)</f>
        <v>42371.360000000001</v>
      </c>
      <c r="F411" s="33"/>
      <c r="G411" s="33"/>
    </row>
    <row r="412" spans="2:7">
      <c r="B412" s="872" t="s">
        <v>330</v>
      </c>
      <c r="C412" s="872"/>
      <c r="D412" s="355" t="s">
        <v>322</v>
      </c>
      <c r="E412" s="356"/>
      <c r="F412" s="33"/>
      <c r="G412" s="33"/>
    </row>
    <row r="413" spans="2:7">
      <c r="B413" s="872" t="s">
        <v>331</v>
      </c>
      <c r="C413" s="872"/>
      <c r="D413" s="355" t="s">
        <v>322</v>
      </c>
      <c r="E413" s="356"/>
      <c r="F413" s="33"/>
      <c r="G413" s="33"/>
    </row>
    <row r="414" spans="2:7">
      <c r="B414" s="872" t="s">
        <v>332</v>
      </c>
      <c r="C414" s="872"/>
      <c r="D414" s="355" t="s">
        <v>322</v>
      </c>
      <c r="E414" s="356"/>
      <c r="F414" s="33"/>
      <c r="G414" s="33"/>
    </row>
    <row r="415" spans="2:7">
      <c r="B415" s="874" t="s">
        <v>333</v>
      </c>
      <c r="C415" s="875"/>
      <c r="D415" s="358">
        <v>42371.360000000001</v>
      </c>
      <c r="E415" s="359"/>
      <c r="F415" s="33"/>
      <c r="G415" s="33"/>
    </row>
    <row r="416" spans="2:7">
      <c r="B416" s="870"/>
      <c r="C416" s="870"/>
      <c r="F416" s="33"/>
      <c r="G416" s="33"/>
    </row>
    <row r="417" spans="2:7">
      <c r="B417" s="879" t="s">
        <v>334</v>
      </c>
      <c r="C417" s="879"/>
      <c r="E417" s="360">
        <f>+E402+E404-E411</f>
        <v>29563518.130000003</v>
      </c>
      <c r="F417" s="33"/>
      <c r="G417" s="351"/>
    </row>
    <row r="418" spans="2:7">
      <c r="B418" s="275"/>
      <c r="C418" s="275"/>
      <c r="D418" s="275"/>
      <c r="E418" s="275"/>
      <c r="F418" s="33"/>
      <c r="G418" s="33"/>
    </row>
    <row r="419" spans="2:7">
      <c r="B419" s="275"/>
      <c r="C419" s="275"/>
      <c r="D419" s="275"/>
      <c r="E419" s="275"/>
      <c r="F419" s="33"/>
      <c r="G419" s="33"/>
    </row>
    <row r="420" spans="2:7">
      <c r="B420" s="862" t="s">
        <v>335</v>
      </c>
      <c r="C420" s="863"/>
      <c r="D420" s="863"/>
      <c r="E420" s="864"/>
      <c r="F420" s="33"/>
      <c r="G420" s="33"/>
    </row>
    <row r="421" spans="2:7">
      <c r="B421" s="865" t="s">
        <v>4133</v>
      </c>
      <c r="C421" s="866"/>
      <c r="D421" s="866"/>
      <c r="E421" s="867"/>
      <c r="F421" s="33"/>
      <c r="G421" s="33"/>
    </row>
    <row r="422" spans="2:7">
      <c r="B422" s="876" t="s">
        <v>320</v>
      </c>
      <c r="C422" s="877"/>
      <c r="D422" s="877"/>
      <c r="E422" s="878"/>
      <c r="F422" s="33"/>
      <c r="G422" s="33"/>
    </row>
    <row r="423" spans="2:7">
      <c r="B423" s="868" t="s">
        <v>336</v>
      </c>
      <c r="C423" s="869"/>
      <c r="E423" s="361">
        <v>22722730.539999999</v>
      </c>
      <c r="F423" s="33"/>
      <c r="G423" s="33"/>
    </row>
    <row r="424" spans="2:7">
      <c r="B424" s="870"/>
      <c r="C424" s="870"/>
      <c r="F424" s="33"/>
      <c r="G424" s="33"/>
    </row>
    <row r="425" spans="2:7">
      <c r="B425" s="873" t="s">
        <v>337</v>
      </c>
      <c r="C425" s="873"/>
      <c r="D425" s="353"/>
      <c r="E425" s="362">
        <f>SUM(D425:D442)</f>
        <v>499206.97</v>
      </c>
      <c r="F425" s="33"/>
      <c r="G425" s="33"/>
    </row>
    <row r="426" spans="2:7">
      <c r="B426" s="872" t="s">
        <v>338</v>
      </c>
      <c r="C426" s="872"/>
      <c r="D426" s="355">
        <v>492343.54</v>
      </c>
      <c r="E426" s="363"/>
      <c r="F426" s="33"/>
      <c r="G426" s="33"/>
    </row>
    <row r="427" spans="2:7">
      <c r="B427" s="872" t="s">
        <v>339</v>
      </c>
      <c r="C427" s="872"/>
      <c r="D427" s="355">
        <v>6863.43</v>
      </c>
      <c r="E427" s="363"/>
      <c r="F427" s="33"/>
      <c r="G427" s="33"/>
    </row>
    <row r="428" spans="2:7">
      <c r="B428" s="872" t="s">
        <v>340</v>
      </c>
      <c r="C428" s="872"/>
      <c r="D428" s="355" t="s">
        <v>322</v>
      </c>
      <c r="E428" s="363"/>
      <c r="F428" s="33"/>
      <c r="G428" s="33"/>
    </row>
    <row r="429" spans="2:7">
      <c r="B429" s="872" t="s">
        <v>341</v>
      </c>
      <c r="C429" s="872"/>
      <c r="D429" s="355" t="s">
        <v>322</v>
      </c>
      <c r="E429" s="363"/>
      <c r="F429" s="33"/>
      <c r="G429" s="33"/>
    </row>
    <row r="430" spans="2:7">
      <c r="B430" s="872" t="s">
        <v>342</v>
      </c>
      <c r="C430" s="872"/>
      <c r="D430" s="355" t="s">
        <v>322</v>
      </c>
      <c r="E430" s="363"/>
      <c r="F430" s="33"/>
      <c r="G430" s="351"/>
    </row>
    <row r="431" spans="2:7">
      <c r="B431" s="872" t="s">
        <v>343</v>
      </c>
      <c r="C431" s="872"/>
      <c r="D431" s="355" t="s">
        <v>322</v>
      </c>
      <c r="E431" s="363"/>
      <c r="F431" s="33"/>
      <c r="G431" s="33"/>
    </row>
    <row r="432" spans="2:7">
      <c r="B432" s="872" t="s">
        <v>344</v>
      </c>
      <c r="C432" s="872"/>
      <c r="D432" s="355" t="s">
        <v>322</v>
      </c>
      <c r="E432" s="363"/>
      <c r="F432" s="33"/>
      <c r="G432" s="351"/>
    </row>
    <row r="433" spans="2:7">
      <c r="B433" s="872" t="s">
        <v>345</v>
      </c>
      <c r="C433" s="872"/>
      <c r="D433" s="355" t="s">
        <v>322</v>
      </c>
      <c r="E433" s="363"/>
      <c r="F433" s="33"/>
      <c r="G433" s="33"/>
    </row>
    <row r="434" spans="2:7">
      <c r="B434" s="872" t="s">
        <v>346</v>
      </c>
      <c r="C434" s="872"/>
      <c r="D434" s="355" t="s">
        <v>322</v>
      </c>
      <c r="E434" s="363"/>
      <c r="F434" s="33"/>
      <c r="G434" s="351"/>
    </row>
    <row r="435" spans="2:7">
      <c r="B435" s="872" t="s">
        <v>347</v>
      </c>
      <c r="C435" s="872"/>
      <c r="D435" s="355" t="s">
        <v>322</v>
      </c>
      <c r="E435" s="363"/>
      <c r="F435" s="33"/>
      <c r="G435" s="351"/>
    </row>
    <row r="436" spans="2:7">
      <c r="B436" s="872" t="s">
        <v>348</v>
      </c>
      <c r="C436" s="872"/>
      <c r="D436" s="355" t="s">
        <v>322</v>
      </c>
      <c r="E436" s="363"/>
      <c r="F436" s="33"/>
      <c r="G436" s="351"/>
    </row>
    <row r="437" spans="2:7">
      <c r="B437" s="872" t="s">
        <v>349</v>
      </c>
      <c r="C437" s="872"/>
      <c r="D437" s="355" t="s">
        <v>322</v>
      </c>
      <c r="E437" s="363"/>
      <c r="F437" s="33"/>
      <c r="G437" s="351"/>
    </row>
    <row r="438" spans="2:7">
      <c r="B438" s="872" t="s">
        <v>350</v>
      </c>
      <c r="C438" s="872"/>
      <c r="D438" s="355" t="s">
        <v>322</v>
      </c>
      <c r="E438" s="363"/>
      <c r="F438" s="33"/>
      <c r="G438" s="364"/>
    </row>
    <row r="439" spans="2:7">
      <c r="B439" s="872" t="s">
        <v>351</v>
      </c>
      <c r="C439" s="872"/>
      <c r="D439" s="355" t="s">
        <v>322</v>
      </c>
      <c r="E439" s="363"/>
      <c r="F439" s="33"/>
      <c r="G439" s="33"/>
    </row>
    <row r="440" spans="2:7">
      <c r="B440" s="872" t="s">
        <v>352</v>
      </c>
      <c r="C440" s="872"/>
      <c r="D440" s="355" t="s">
        <v>322</v>
      </c>
      <c r="E440" s="363"/>
      <c r="F440" s="33"/>
      <c r="G440" s="33"/>
    </row>
    <row r="441" spans="2:7" ht="12.75" customHeight="1">
      <c r="B441" s="872" t="s">
        <v>353</v>
      </c>
      <c r="C441" s="872"/>
      <c r="D441" s="355" t="s">
        <v>322</v>
      </c>
      <c r="E441" s="363"/>
      <c r="F441" s="33"/>
      <c r="G441" s="33"/>
    </row>
    <row r="442" spans="2:7">
      <c r="B442" s="883" t="s">
        <v>354</v>
      </c>
      <c r="C442" s="884"/>
      <c r="D442" s="365">
        <v>0</v>
      </c>
      <c r="E442" s="363"/>
      <c r="F442" s="33"/>
      <c r="G442" s="33"/>
    </row>
    <row r="443" spans="2:7">
      <c r="B443" s="870"/>
      <c r="C443" s="870"/>
      <c r="F443" s="33"/>
      <c r="G443" s="33"/>
    </row>
    <row r="444" spans="2:7">
      <c r="B444" s="873" t="s">
        <v>355</v>
      </c>
      <c r="C444" s="873"/>
      <c r="D444" s="353"/>
      <c r="E444" s="362">
        <f>SUM(D444:D451)</f>
        <v>6.15</v>
      </c>
      <c r="F444" s="33"/>
      <c r="G444" s="33"/>
    </row>
    <row r="445" spans="2:7">
      <c r="B445" s="872" t="s">
        <v>356</v>
      </c>
      <c r="C445" s="872"/>
      <c r="D445" s="355" t="s">
        <v>322</v>
      </c>
      <c r="E445" s="363"/>
      <c r="F445" s="33"/>
      <c r="G445" s="33"/>
    </row>
    <row r="446" spans="2:7">
      <c r="B446" s="872" t="s">
        <v>121</v>
      </c>
      <c r="C446" s="872"/>
      <c r="D446" s="355" t="s">
        <v>322</v>
      </c>
      <c r="E446" s="363"/>
      <c r="F446" s="33"/>
      <c r="G446" s="33"/>
    </row>
    <row r="447" spans="2:7">
      <c r="B447" s="872" t="s">
        <v>357</v>
      </c>
      <c r="C447" s="872"/>
      <c r="D447" s="355" t="s">
        <v>322</v>
      </c>
      <c r="E447" s="363"/>
      <c r="F447" s="33"/>
      <c r="G447" s="33"/>
    </row>
    <row r="448" spans="2:7">
      <c r="B448" s="872" t="s">
        <v>358</v>
      </c>
      <c r="C448" s="872"/>
      <c r="D448" s="355" t="s">
        <v>322</v>
      </c>
      <c r="E448" s="363"/>
      <c r="F448" s="33"/>
      <c r="G448" s="33"/>
    </row>
    <row r="449" spans="2:7">
      <c r="B449" s="872" t="s">
        <v>359</v>
      </c>
      <c r="C449" s="872"/>
      <c r="D449" s="355" t="s">
        <v>322</v>
      </c>
      <c r="E449" s="363"/>
      <c r="F449" s="33"/>
      <c r="G449" s="33"/>
    </row>
    <row r="450" spans="2:7">
      <c r="B450" s="872" t="s">
        <v>124</v>
      </c>
      <c r="C450" s="872"/>
      <c r="D450" s="355" t="s">
        <v>322</v>
      </c>
      <c r="E450" s="363"/>
      <c r="F450" s="33"/>
      <c r="G450" s="33"/>
    </row>
    <row r="451" spans="2:7">
      <c r="B451" s="883" t="s">
        <v>360</v>
      </c>
      <c r="C451" s="884"/>
      <c r="D451" s="355">
        <v>6.15</v>
      </c>
      <c r="E451" s="363"/>
      <c r="F451" s="33"/>
      <c r="G451" s="33"/>
    </row>
    <row r="452" spans="2:7">
      <c r="B452" s="870"/>
      <c r="C452" s="870"/>
      <c r="F452" s="33"/>
      <c r="G452" s="33"/>
    </row>
    <row r="453" spans="2:7">
      <c r="B453" s="366" t="s">
        <v>361</v>
      </c>
      <c r="E453" s="360">
        <f>+E423-E425+E444</f>
        <v>22223529.719999999</v>
      </c>
      <c r="F453" s="351"/>
      <c r="G453" s="351"/>
    </row>
    <row r="454" spans="2:7">
      <c r="F454" s="367"/>
      <c r="G454" s="33"/>
    </row>
    <row r="455" spans="2:7">
      <c r="B455" s="880" t="s">
        <v>401</v>
      </c>
      <c r="C455" s="880"/>
      <c r="D455" s="880"/>
      <c r="E455" s="880"/>
      <c r="F455" s="880"/>
      <c r="G455" s="33"/>
    </row>
    <row r="456" spans="2:7">
      <c r="B456" s="23"/>
      <c r="C456" s="23"/>
      <c r="D456" s="23"/>
      <c r="E456" s="23"/>
      <c r="F456" s="23"/>
      <c r="G456" s="33"/>
    </row>
    <row r="457" spans="2:7">
      <c r="B457" s="23"/>
      <c r="C457" s="23"/>
      <c r="D457" s="23"/>
      <c r="E457" s="23"/>
      <c r="F457" s="23"/>
      <c r="G457" s="33"/>
    </row>
    <row r="458" spans="2:7" ht="21" customHeight="1">
      <c r="B458" s="323" t="s">
        <v>402</v>
      </c>
      <c r="C458" s="324" t="s">
        <v>302</v>
      </c>
      <c r="D458" s="344" t="s">
        <v>303</v>
      </c>
      <c r="E458" s="344" t="s">
        <v>304</v>
      </c>
      <c r="F458" s="33"/>
      <c r="G458" s="33"/>
    </row>
    <row r="459" spans="2:7">
      <c r="B459" s="297" t="s">
        <v>541</v>
      </c>
      <c r="C459" s="368">
        <v>0</v>
      </c>
      <c r="D459" s="348"/>
      <c r="E459" s="348"/>
      <c r="F459" s="33"/>
      <c r="G459" s="33"/>
    </row>
    <row r="460" spans="2:7">
      <c r="B460" s="299"/>
      <c r="C460" s="369">
        <v>0</v>
      </c>
      <c r="D460" s="311"/>
      <c r="E460" s="311"/>
      <c r="F460" s="33"/>
      <c r="G460" s="33"/>
    </row>
    <row r="461" spans="2:7">
      <c r="B461" s="17"/>
      <c r="C461" s="22">
        <v>0</v>
      </c>
      <c r="D461" s="21">
        <v>0</v>
      </c>
      <c r="E461" s="21">
        <v>0</v>
      </c>
      <c r="F461" s="33"/>
      <c r="G461" s="33"/>
    </row>
    <row r="462" spans="2:7" ht="21" customHeight="1">
      <c r="C462" s="296">
        <f t="shared" ref="C462" si="6">SUM(C460:C461)</f>
        <v>0</v>
      </c>
      <c r="D462" s="296">
        <f t="shared" ref="D462" si="7">SUM(D460:D461)</f>
        <v>0</v>
      </c>
      <c r="E462" s="296">
        <f t="shared" ref="E462" si="8">SUM(E460:E461)</f>
        <v>0</v>
      </c>
      <c r="F462" s="33"/>
      <c r="G462" s="33"/>
    </row>
    <row r="463" spans="2:7">
      <c r="F463" s="33"/>
      <c r="G463" s="33"/>
    </row>
    <row r="464" spans="2:7">
      <c r="F464" s="33"/>
      <c r="G464" s="33"/>
    </row>
    <row r="465" spans="2:7">
      <c r="F465" s="33"/>
      <c r="G465" s="33"/>
    </row>
    <row r="466" spans="2:7">
      <c r="B466" s="16" t="s">
        <v>76</v>
      </c>
      <c r="F466" s="33"/>
      <c r="G466" s="33"/>
    </row>
    <row r="467" spans="2:7" ht="12" customHeight="1">
      <c r="F467" s="33"/>
      <c r="G467" s="33"/>
    </row>
    <row r="468" spans="2:7">
      <c r="C468" s="275"/>
      <c r="D468" s="275"/>
      <c r="E468" s="275"/>
    </row>
    <row r="469" spans="2:7">
      <c r="C469" s="275"/>
      <c r="D469" s="275"/>
      <c r="E469" s="275"/>
    </row>
    <row r="470" spans="2:7">
      <c r="C470" s="275"/>
      <c r="D470" s="275"/>
      <c r="E470" s="275"/>
    </row>
    <row r="471" spans="2:7">
      <c r="G471" s="33"/>
    </row>
    <row r="472" spans="2:7">
      <c r="B472" s="280" t="s">
        <v>569</v>
      </c>
      <c r="C472" s="275"/>
      <c r="D472" s="280" t="s">
        <v>565</v>
      </c>
      <c r="E472" s="280"/>
      <c r="F472" s="280"/>
      <c r="G472" s="280"/>
    </row>
    <row r="473" spans="2:7">
      <c r="B473" s="284" t="s">
        <v>4115</v>
      </c>
      <c r="C473" s="275"/>
      <c r="D473" s="805" t="s">
        <v>563</v>
      </c>
      <c r="E473" s="805"/>
      <c r="F473" s="33"/>
      <c r="G473" s="370"/>
    </row>
    <row r="474" spans="2:7">
      <c r="B474" s="284" t="s">
        <v>4114</v>
      </c>
      <c r="C474" s="275"/>
      <c r="D474" s="802" t="s">
        <v>562</v>
      </c>
      <c r="E474" s="802"/>
      <c r="F474" s="371"/>
      <c r="G474" s="371"/>
    </row>
    <row r="475" spans="2:7">
      <c r="B475" s="275"/>
      <c r="C475" s="275"/>
      <c r="D475" s="275"/>
      <c r="E475" s="275"/>
      <c r="F475" s="275"/>
      <c r="G475" s="275"/>
    </row>
    <row r="476" spans="2:7">
      <c r="B476" s="275"/>
      <c r="C476" s="275"/>
      <c r="D476" s="275"/>
      <c r="E476" s="275"/>
      <c r="F476" s="275"/>
      <c r="G476" s="275"/>
    </row>
    <row r="480" spans="2:7" ht="12.75" customHeight="1"/>
    <row r="483" ht="12.75" customHeight="1"/>
  </sheetData>
  <mergeCells count="67">
    <mergeCell ref="D204:E204"/>
    <mergeCell ref="D229:E229"/>
    <mergeCell ref="D237:E237"/>
    <mergeCell ref="D73:E73"/>
    <mergeCell ref="D183:E183"/>
    <mergeCell ref="D190:E190"/>
    <mergeCell ref="A2:G2"/>
    <mergeCell ref="A3:G3"/>
    <mergeCell ref="A4:G4"/>
    <mergeCell ref="A9:G9"/>
    <mergeCell ref="D197:E197"/>
    <mergeCell ref="D7:E7"/>
    <mergeCell ref="B401:E401"/>
    <mergeCell ref="B408:C408"/>
    <mergeCell ref="B417:C417"/>
    <mergeCell ref="B422:E422"/>
    <mergeCell ref="B455:F455"/>
    <mergeCell ref="B452:C452"/>
    <mergeCell ref="B409:C409"/>
    <mergeCell ref="B451:C451"/>
    <mergeCell ref="B442:C442"/>
    <mergeCell ref="B441:C441"/>
    <mergeCell ref="B450:C450"/>
    <mergeCell ref="B445:C445"/>
    <mergeCell ref="B438:C438"/>
    <mergeCell ref="B446:C446"/>
    <mergeCell ref="B447:C447"/>
    <mergeCell ref="B448:C448"/>
    <mergeCell ref="B449:C449"/>
    <mergeCell ref="B444:C444"/>
    <mergeCell ref="B414:C414"/>
    <mergeCell ref="B415:C415"/>
    <mergeCell ref="B416:C416"/>
    <mergeCell ref="B424:C424"/>
    <mergeCell ref="B434:C434"/>
    <mergeCell ref="D474:E474"/>
    <mergeCell ref="B420:E420"/>
    <mergeCell ref="B421:E421"/>
    <mergeCell ref="B423:C423"/>
    <mergeCell ref="B425:C425"/>
    <mergeCell ref="B426:C426"/>
    <mergeCell ref="B427:C427"/>
    <mergeCell ref="B428:C428"/>
    <mergeCell ref="B429:C429"/>
    <mergeCell ref="B430:C430"/>
    <mergeCell ref="B431:C431"/>
    <mergeCell ref="B440:C440"/>
    <mergeCell ref="B443:C443"/>
    <mergeCell ref="B435:C435"/>
    <mergeCell ref="B436:C436"/>
    <mergeCell ref="B437:C437"/>
    <mergeCell ref="D473:E473"/>
    <mergeCell ref="B399:E399"/>
    <mergeCell ref="B400:E400"/>
    <mergeCell ref="B402:C402"/>
    <mergeCell ref="B403:C403"/>
    <mergeCell ref="B404:C404"/>
    <mergeCell ref="B405:C405"/>
    <mergeCell ref="B406:C406"/>
    <mergeCell ref="B407:C407"/>
    <mergeCell ref="B410:C410"/>
    <mergeCell ref="B411:C411"/>
    <mergeCell ref="B412:C412"/>
    <mergeCell ref="B432:C432"/>
    <mergeCell ref="B433:C433"/>
    <mergeCell ref="B439:C439"/>
    <mergeCell ref="B413:C413"/>
  </mergeCells>
  <dataValidations disablePrompts="1" count="4">
    <dataValidation allowBlank="1" showInputMessage="1" showErrorMessage="1" prompt="Saldo final del periodo que corresponde la cuenta pública presentada (mensual:  enero, febrero, marzo, etc.; trimestral: 1er, 2do, 3ro. o 4to.)." sqref="C146 C179 C186 C193"/>
    <dataValidation allowBlank="1" showInputMessage="1" showErrorMessage="1" prompt="Corresponde al número de la cuenta de acuerdo al Plan de Cuentas emitido por el CONAC (DOF 22/11/2010)." sqref="B146"/>
    <dataValidation allowBlank="1" showInputMessage="1" showErrorMessage="1" prompt="Características cualitativas significativas que les impacten financieramente." sqref="D146:E146 E179 E186 E193"/>
    <dataValidation allowBlank="1" showInputMessage="1" showErrorMessage="1" prompt="Especificar origen de dicho recurso: Federal, Estatal, Municipal, Particulares." sqref="D179 D186 D193"/>
  </dataValidations>
  <printOptions horizontalCentered="1"/>
  <pageMargins left="0.86614173228346458" right="0.59055118110236227" top="0" bottom="0" header="0.31496062992125984" footer="0.31496062992125984"/>
  <pageSetup scale="56" fitToHeight="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67"/>
  <sheetViews>
    <sheetView showGridLines="0" zoomScale="90" zoomScaleNormal="90" workbookViewId="0">
      <selection sqref="A1:XFD1048576"/>
    </sheetView>
  </sheetViews>
  <sheetFormatPr baseColWidth="10" defaultRowHeight="12.75"/>
  <cols>
    <col min="1" max="1" width="1.140625" style="26" customWidth="1"/>
    <col min="2" max="3" width="3.7109375" style="275" customWidth="1"/>
    <col min="4" max="4" width="46.42578125" style="275" customWidth="1"/>
    <col min="5" max="10" width="15.7109375" style="275" customWidth="1"/>
    <col min="11" max="16384" width="11.42578125" style="275"/>
  </cols>
  <sheetData>
    <row r="1" spans="1:10" ht="18.75" customHeight="1">
      <c r="B1" s="824" t="s">
        <v>450</v>
      </c>
      <c r="C1" s="824"/>
      <c r="D1" s="824"/>
      <c r="E1" s="824"/>
      <c r="F1" s="824"/>
      <c r="G1" s="824"/>
      <c r="H1" s="824"/>
      <c r="I1" s="824"/>
      <c r="J1" s="824"/>
    </row>
    <row r="2" spans="1:10" ht="15" customHeight="1">
      <c r="B2" s="372"/>
      <c r="C2" s="372"/>
      <c r="D2" s="824" t="s">
        <v>465</v>
      </c>
      <c r="E2" s="824"/>
      <c r="F2" s="824"/>
      <c r="G2" s="824"/>
      <c r="H2" s="824"/>
      <c r="I2" s="824"/>
      <c r="J2" s="824"/>
    </row>
    <row r="3" spans="1:10" ht="15" customHeight="1">
      <c r="B3" s="824" t="s">
        <v>4134</v>
      </c>
      <c r="C3" s="824"/>
      <c r="D3" s="824"/>
      <c r="E3" s="824"/>
      <c r="F3" s="824"/>
      <c r="G3" s="824"/>
      <c r="H3" s="824"/>
      <c r="I3" s="824"/>
      <c r="J3" s="824"/>
    </row>
    <row r="4" spans="1:10" s="26" customFormat="1" ht="8.25" customHeight="1">
      <c r="A4" s="373"/>
      <c r="B4" s="374"/>
      <c r="C4" s="374"/>
      <c r="D4" s="374"/>
      <c r="E4" s="33"/>
      <c r="F4" s="375"/>
      <c r="G4" s="375"/>
      <c r="H4" s="375"/>
      <c r="I4" s="375"/>
      <c r="J4" s="375"/>
    </row>
    <row r="5" spans="1:10" s="26" customFormat="1" ht="13.5" customHeight="1">
      <c r="A5" s="373"/>
      <c r="B5" s="140"/>
      <c r="D5" s="31" t="s">
        <v>362</v>
      </c>
      <c r="E5" s="792" t="s">
        <v>590</v>
      </c>
      <c r="F5" s="792"/>
      <c r="G5" s="792"/>
      <c r="H5" s="792"/>
      <c r="I5" s="792"/>
      <c r="J5" s="376"/>
    </row>
    <row r="6" spans="1:10" s="26" customFormat="1" ht="11.25" customHeight="1">
      <c r="A6" s="373"/>
      <c r="B6" s="373"/>
      <c r="C6" s="373"/>
      <c r="D6" s="373"/>
      <c r="F6" s="376"/>
      <c r="G6" s="376"/>
      <c r="H6" s="376"/>
      <c r="I6" s="376"/>
      <c r="J6" s="376"/>
    </row>
    <row r="7" spans="1:10" ht="12" customHeight="1">
      <c r="A7" s="377"/>
      <c r="B7" s="896" t="s">
        <v>198</v>
      </c>
      <c r="C7" s="896"/>
      <c r="D7" s="896"/>
      <c r="E7" s="896" t="s">
        <v>199</v>
      </c>
      <c r="F7" s="896"/>
      <c r="G7" s="896"/>
      <c r="H7" s="896"/>
      <c r="I7" s="896"/>
      <c r="J7" s="897" t="s">
        <v>200</v>
      </c>
    </row>
    <row r="8" spans="1:10" ht="25.5">
      <c r="A8" s="373"/>
      <c r="B8" s="896"/>
      <c r="C8" s="896"/>
      <c r="D8" s="896"/>
      <c r="E8" s="378" t="s">
        <v>201</v>
      </c>
      <c r="F8" s="379" t="s">
        <v>202</v>
      </c>
      <c r="G8" s="378" t="s">
        <v>203</v>
      </c>
      <c r="H8" s="378" t="s">
        <v>204</v>
      </c>
      <c r="I8" s="378" t="s">
        <v>205</v>
      </c>
      <c r="J8" s="897"/>
    </row>
    <row r="9" spans="1:10" ht="12" customHeight="1">
      <c r="A9" s="373"/>
      <c r="B9" s="896"/>
      <c r="C9" s="896"/>
      <c r="D9" s="896"/>
      <c r="E9" s="378" t="s">
        <v>206</v>
      </c>
      <c r="F9" s="378" t="s">
        <v>207</v>
      </c>
      <c r="G9" s="378" t="s">
        <v>208</v>
      </c>
      <c r="H9" s="378" t="s">
        <v>209</v>
      </c>
      <c r="I9" s="378" t="s">
        <v>210</v>
      </c>
      <c r="J9" s="378" t="s">
        <v>221</v>
      </c>
    </row>
    <row r="10" spans="1:10" ht="12" customHeight="1">
      <c r="A10" s="380"/>
      <c r="B10" s="381"/>
      <c r="C10" s="382"/>
      <c r="D10" s="383"/>
      <c r="E10" s="384"/>
      <c r="F10" s="385"/>
      <c r="G10" s="385"/>
      <c r="H10" s="385"/>
      <c r="I10" s="385"/>
      <c r="J10" s="385"/>
    </row>
    <row r="11" spans="1:10" ht="12" customHeight="1">
      <c r="A11" s="380"/>
      <c r="B11" s="893" t="s">
        <v>82</v>
      </c>
      <c r="C11" s="894"/>
      <c r="D11" s="895"/>
      <c r="E11" s="386">
        <v>0</v>
      </c>
      <c r="F11" s="386">
        <v>0</v>
      </c>
      <c r="G11" s="386">
        <f>+E11+F11</f>
        <v>0</v>
      </c>
      <c r="H11" s="386">
        <v>0</v>
      </c>
      <c r="I11" s="386">
        <v>0</v>
      </c>
      <c r="J11" s="386">
        <f>+I11-E11</f>
        <v>0</v>
      </c>
    </row>
    <row r="12" spans="1:10" ht="12" customHeight="1">
      <c r="A12" s="380"/>
      <c r="B12" s="893" t="s">
        <v>192</v>
      </c>
      <c r="C12" s="894"/>
      <c r="D12" s="895"/>
      <c r="E12" s="386">
        <v>0</v>
      </c>
      <c r="F12" s="386">
        <v>0</v>
      </c>
      <c r="G12" s="386">
        <f t="shared" ref="G12:G13" si="0">+E12+F12</f>
        <v>0</v>
      </c>
      <c r="H12" s="386">
        <v>0</v>
      </c>
      <c r="I12" s="386">
        <v>0</v>
      </c>
      <c r="J12" s="386">
        <f t="shared" ref="J12:J13" si="1">+I12-E12</f>
        <v>0</v>
      </c>
    </row>
    <row r="13" spans="1:10" ht="12" customHeight="1">
      <c r="A13" s="380"/>
      <c r="B13" s="893" t="s">
        <v>86</v>
      </c>
      <c r="C13" s="894"/>
      <c r="D13" s="895"/>
      <c r="E13" s="386">
        <v>0</v>
      </c>
      <c r="F13" s="386">
        <v>0</v>
      </c>
      <c r="G13" s="386">
        <f t="shared" si="0"/>
        <v>0</v>
      </c>
      <c r="H13" s="386">
        <v>0</v>
      </c>
      <c r="I13" s="386">
        <v>0</v>
      </c>
      <c r="J13" s="386">
        <f t="shared" si="1"/>
        <v>0</v>
      </c>
    </row>
    <row r="14" spans="1:10" ht="12" customHeight="1">
      <c r="A14" s="380"/>
      <c r="B14" s="893" t="s">
        <v>88</v>
      </c>
      <c r="C14" s="894"/>
      <c r="D14" s="895"/>
      <c r="E14" s="386">
        <v>0</v>
      </c>
      <c r="F14" s="386">
        <v>0</v>
      </c>
      <c r="G14" s="386">
        <f>+E14+F14</f>
        <v>0</v>
      </c>
      <c r="H14" s="386">
        <v>0</v>
      </c>
      <c r="I14" s="386">
        <v>0</v>
      </c>
      <c r="J14" s="386">
        <f>+I14-E14</f>
        <v>0</v>
      </c>
    </row>
    <row r="15" spans="1:10" ht="12" customHeight="1">
      <c r="A15" s="380"/>
      <c r="B15" s="893" t="s">
        <v>211</v>
      </c>
      <c r="C15" s="894"/>
      <c r="D15" s="895"/>
      <c r="E15" s="386">
        <v>364830</v>
      </c>
      <c r="F15" s="386">
        <f>+F16</f>
        <v>5581.04</v>
      </c>
      <c r="G15" s="386">
        <f>+E15+F15</f>
        <v>370411.04</v>
      </c>
      <c r="H15" s="386">
        <f>+H16</f>
        <v>224785.04</v>
      </c>
      <c r="I15" s="386">
        <v>224785.04</v>
      </c>
      <c r="J15" s="386">
        <f t="shared" ref="J15:J16" si="2">+I15-E15</f>
        <v>-140044.96</v>
      </c>
    </row>
    <row r="16" spans="1:10" ht="12" customHeight="1">
      <c r="A16" s="380"/>
      <c r="B16" s="387"/>
      <c r="C16" s="894" t="s">
        <v>212</v>
      </c>
      <c r="D16" s="895"/>
      <c r="E16" s="386">
        <v>364830</v>
      </c>
      <c r="F16" s="386">
        <v>5581.04</v>
      </c>
      <c r="G16" s="386">
        <f t="shared" ref="G16" si="3">+E16+F16</f>
        <v>370411.04</v>
      </c>
      <c r="H16" s="386">
        <v>224785.04</v>
      </c>
      <c r="I16" s="386">
        <v>224785.04</v>
      </c>
      <c r="J16" s="386">
        <f t="shared" si="2"/>
        <v>-140044.96</v>
      </c>
    </row>
    <row r="17" spans="1:10" ht="12" customHeight="1">
      <c r="A17" s="380"/>
      <c r="B17" s="387"/>
      <c r="C17" s="894" t="s">
        <v>213</v>
      </c>
      <c r="D17" s="895"/>
      <c r="E17" s="386"/>
      <c r="F17" s="386"/>
      <c r="G17" s="386"/>
      <c r="H17" s="386"/>
      <c r="I17" s="386"/>
      <c r="J17" s="386"/>
    </row>
    <row r="18" spans="1:10" ht="12" customHeight="1">
      <c r="A18" s="380"/>
      <c r="B18" s="893" t="s">
        <v>214</v>
      </c>
      <c r="C18" s="894"/>
      <c r="D18" s="895"/>
      <c r="E18" s="386">
        <f>+E19</f>
        <v>3000</v>
      </c>
      <c r="F18" s="386">
        <f>+F19+F20</f>
        <v>1740790</v>
      </c>
      <c r="G18" s="386">
        <f t="shared" ref="G18" si="4">+E18+F18</f>
        <v>1743790</v>
      </c>
      <c r="H18" s="386">
        <f>+H19+H20</f>
        <v>1704312.01</v>
      </c>
      <c r="I18" s="386">
        <f>+I19+I20</f>
        <v>1704312.01</v>
      </c>
      <c r="J18" s="386">
        <f t="shared" ref="J18" si="5">+I18-E18</f>
        <v>1701312.01</v>
      </c>
    </row>
    <row r="19" spans="1:10" ht="12" customHeight="1">
      <c r="A19" s="380"/>
      <c r="B19" s="387"/>
      <c r="C19" s="894" t="s">
        <v>212</v>
      </c>
      <c r="D19" s="895"/>
      <c r="E19" s="386">
        <v>3000</v>
      </c>
      <c r="F19" s="386">
        <v>1740790</v>
      </c>
      <c r="G19" s="386">
        <f>+E19+F19</f>
        <v>1743790</v>
      </c>
      <c r="H19" s="386">
        <v>1704312.01</v>
      </c>
      <c r="I19" s="386">
        <v>1704312.01</v>
      </c>
      <c r="J19" s="386">
        <f>+I19-E19</f>
        <v>1701312.01</v>
      </c>
    </row>
    <row r="20" spans="1:10" ht="12" customHeight="1">
      <c r="A20" s="380"/>
      <c r="B20" s="387"/>
      <c r="C20" s="894" t="s">
        <v>213</v>
      </c>
      <c r="D20" s="895"/>
      <c r="E20" s="386">
        <v>0</v>
      </c>
      <c r="F20" s="386">
        <v>0</v>
      </c>
      <c r="G20" s="386">
        <v>0</v>
      </c>
      <c r="H20" s="386">
        <v>0</v>
      </c>
      <c r="I20" s="386">
        <v>0</v>
      </c>
      <c r="J20" s="386">
        <f>+I20-E20</f>
        <v>0</v>
      </c>
    </row>
    <row r="21" spans="1:10" ht="12" customHeight="1">
      <c r="A21" s="380"/>
      <c r="B21" s="387"/>
      <c r="C21" s="894" t="s">
        <v>500</v>
      </c>
      <c r="D21" s="895"/>
      <c r="E21" s="386"/>
      <c r="F21" s="386"/>
      <c r="G21" s="386"/>
      <c r="H21" s="386"/>
      <c r="I21" s="386"/>
      <c r="J21" s="386"/>
    </row>
    <row r="22" spans="1:10" ht="12" customHeight="1">
      <c r="A22" s="380"/>
      <c r="B22" s="387"/>
      <c r="C22" s="894" t="s">
        <v>501</v>
      </c>
      <c r="D22" s="895"/>
      <c r="E22" s="386"/>
      <c r="F22" s="386"/>
      <c r="G22" s="386"/>
      <c r="H22" s="386"/>
      <c r="I22" s="386"/>
      <c r="J22" s="386"/>
    </row>
    <row r="23" spans="1:10" ht="12" customHeight="1">
      <c r="A23" s="380"/>
      <c r="B23" s="893" t="s">
        <v>215</v>
      </c>
      <c r="C23" s="894"/>
      <c r="D23" s="895"/>
      <c r="E23" s="386">
        <v>10000</v>
      </c>
      <c r="F23" s="386">
        <v>0</v>
      </c>
      <c r="G23" s="386">
        <f t="shared" ref="G23:G25" si="6">+E23+F23</f>
        <v>10000</v>
      </c>
      <c r="H23" s="386">
        <v>7154</v>
      </c>
      <c r="I23" s="386">
        <v>7154</v>
      </c>
      <c r="J23" s="386">
        <f t="shared" ref="J23:J25" si="7">+I23-E23</f>
        <v>-2846</v>
      </c>
    </row>
    <row r="24" spans="1:10" ht="12" customHeight="1">
      <c r="A24" s="380"/>
      <c r="B24" s="893" t="s">
        <v>99</v>
      </c>
      <c r="C24" s="894"/>
      <c r="D24" s="895"/>
      <c r="E24" s="386">
        <v>0</v>
      </c>
      <c r="F24" s="386">
        <v>17670929</v>
      </c>
      <c r="G24" s="386">
        <f t="shared" si="6"/>
        <v>17670929</v>
      </c>
      <c r="H24" s="386">
        <v>12574811</v>
      </c>
      <c r="I24" s="386">
        <v>12574811</v>
      </c>
      <c r="J24" s="386">
        <f t="shared" si="7"/>
        <v>12574811</v>
      </c>
    </row>
    <row r="25" spans="1:10" ht="12" customHeight="1">
      <c r="A25" s="388"/>
      <c r="B25" s="893" t="s">
        <v>216</v>
      </c>
      <c r="C25" s="894"/>
      <c r="D25" s="895"/>
      <c r="E25" s="386">
        <v>20513685.920000002</v>
      </c>
      <c r="F25" s="386">
        <v>166960.35999999999</v>
      </c>
      <c r="G25" s="386">
        <f t="shared" si="6"/>
        <v>20680646.280000001</v>
      </c>
      <c r="H25" s="386">
        <v>15094824.369999999</v>
      </c>
      <c r="I25" s="386">
        <v>15078249.369999999</v>
      </c>
      <c r="J25" s="386">
        <f t="shared" si="7"/>
        <v>-5435436.5500000026</v>
      </c>
    </row>
    <row r="26" spans="1:10" ht="12" customHeight="1">
      <c r="A26" s="380"/>
      <c r="B26" s="893" t="s">
        <v>217</v>
      </c>
      <c r="C26" s="894"/>
      <c r="D26" s="895"/>
      <c r="E26" s="386"/>
      <c r="F26" s="386"/>
      <c r="G26" s="386"/>
      <c r="H26" s="386"/>
      <c r="I26" s="386"/>
      <c r="J26" s="386"/>
    </row>
    <row r="27" spans="1:10" ht="12" customHeight="1">
      <c r="A27" s="380"/>
      <c r="B27" s="389"/>
      <c r="C27" s="390"/>
      <c r="D27" s="391"/>
      <c r="E27" s="392"/>
      <c r="F27" s="393"/>
      <c r="G27" s="393"/>
      <c r="H27" s="393"/>
      <c r="I27" s="393"/>
      <c r="J27" s="393"/>
    </row>
    <row r="28" spans="1:10" ht="12" customHeight="1">
      <c r="A28" s="373"/>
      <c r="B28" s="394"/>
      <c r="C28" s="395"/>
      <c r="D28" s="396" t="s">
        <v>218</v>
      </c>
      <c r="E28" s="386">
        <f>SUM(E11+E12+E13+E14+E15+E18+E23+E24+E25+E26)</f>
        <v>20891515.920000002</v>
      </c>
      <c r="F28" s="386">
        <f>SUM(F11+F12+F13+F14+F15+F18+F23+F24+F25+F26)</f>
        <v>19584260.399999999</v>
      </c>
      <c r="G28" s="386">
        <f>SUM(G11+G12+G13+G14+G15+G18+G23+G24+G25+G26)</f>
        <v>40475776.32</v>
      </c>
      <c r="H28" s="386">
        <f>SUM(H11+H12+H13+H14+H15+H18+H23+H24+H25+H26)</f>
        <v>29605886.420000002</v>
      </c>
      <c r="I28" s="386">
        <f>SUM(I11+I12+I13+I14+I15+I18+I23+I24+I25+I26)</f>
        <v>29589311.420000002</v>
      </c>
      <c r="J28" s="900">
        <f>+J15+J18+J23+J24+J25</f>
        <v>8697795.4999999981</v>
      </c>
    </row>
    <row r="29" spans="1:10" ht="12" customHeight="1">
      <c r="A29" s="380"/>
      <c r="B29" s="397"/>
      <c r="C29" s="397"/>
      <c r="D29" s="397"/>
      <c r="E29" s="398"/>
      <c r="F29" s="398"/>
      <c r="G29" s="398"/>
      <c r="H29" s="898" t="s">
        <v>298</v>
      </c>
      <c r="I29" s="899"/>
      <c r="J29" s="901"/>
    </row>
    <row r="30" spans="1:10" ht="12" customHeight="1">
      <c r="A30" s="373"/>
      <c r="B30" s="373"/>
      <c r="C30" s="373"/>
      <c r="D30" s="373"/>
      <c r="E30" s="376"/>
      <c r="F30" s="376"/>
      <c r="G30" s="376"/>
      <c r="H30" s="376"/>
      <c r="I30" s="376"/>
      <c r="J30" s="376"/>
    </row>
    <row r="31" spans="1:10" ht="12" customHeight="1">
      <c r="A31" s="373"/>
      <c r="B31" s="897" t="s">
        <v>219</v>
      </c>
      <c r="C31" s="897"/>
      <c r="D31" s="897"/>
      <c r="E31" s="896" t="s">
        <v>199</v>
      </c>
      <c r="F31" s="896"/>
      <c r="G31" s="896"/>
      <c r="H31" s="896"/>
      <c r="I31" s="896"/>
      <c r="J31" s="897" t="s">
        <v>200</v>
      </c>
    </row>
    <row r="32" spans="1:10" ht="25.5">
      <c r="A32" s="373"/>
      <c r="B32" s="897"/>
      <c r="C32" s="897"/>
      <c r="D32" s="897"/>
      <c r="E32" s="378" t="s">
        <v>201</v>
      </c>
      <c r="F32" s="379" t="s">
        <v>202</v>
      </c>
      <c r="G32" s="378" t="s">
        <v>203</v>
      </c>
      <c r="H32" s="378" t="s">
        <v>204</v>
      </c>
      <c r="I32" s="378" t="s">
        <v>205</v>
      </c>
      <c r="J32" s="897"/>
    </row>
    <row r="33" spans="1:10" ht="12" customHeight="1">
      <c r="A33" s="373"/>
      <c r="B33" s="897"/>
      <c r="C33" s="897"/>
      <c r="D33" s="897"/>
      <c r="E33" s="378" t="s">
        <v>206</v>
      </c>
      <c r="F33" s="378" t="s">
        <v>207</v>
      </c>
      <c r="G33" s="378" t="s">
        <v>208</v>
      </c>
      <c r="H33" s="378" t="s">
        <v>209</v>
      </c>
      <c r="I33" s="378" t="s">
        <v>210</v>
      </c>
      <c r="J33" s="378" t="s">
        <v>221</v>
      </c>
    </row>
    <row r="34" spans="1:10" ht="12" customHeight="1">
      <c r="A34" s="380"/>
      <c r="B34" s="381"/>
      <c r="C34" s="382"/>
      <c r="D34" s="383"/>
      <c r="E34" s="385"/>
      <c r="F34" s="385"/>
      <c r="G34" s="385"/>
      <c r="H34" s="385"/>
      <c r="I34" s="385"/>
      <c r="J34" s="385"/>
    </row>
    <row r="35" spans="1:10" ht="12" customHeight="1">
      <c r="A35" s="380"/>
      <c r="B35" s="399"/>
      <c r="C35" s="400"/>
      <c r="D35" s="405" t="s">
        <v>785</v>
      </c>
      <c r="E35" s="401">
        <f>+E36+E38+E41</f>
        <v>377830</v>
      </c>
      <c r="F35" s="401">
        <f>+F37+F38+F41</f>
        <v>638395.9</v>
      </c>
      <c r="G35" s="401">
        <f t="shared" ref="G35:J35" si="8">+G37+G38+G41</f>
        <v>1016225.8999999999</v>
      </c>
      <c r="H35" s="401">
        <f t="shared" si="8"/>
        <v>314606.05</v>
      </c>
      <c r="I35" s="401">
        <f t="shared" si="8"/>
        <v>314606.05</v>
      </c>
      <c r="J35" s="401">
        <f t="shared" si="8"/>
        <v>-63223.95</v>
      </c>
    </row>
    <row r="36" spans="1:10" ht="12" customHeight="1">
      <c r="A36" s="380"/>
      <c r="B36" s="387"/>
      <c r="C36" s="894" t="s">
        <v>211</v>
      </c>
      <c r="D36" s="895"/>
      <c r="E36" s="386">
        <f>+E37</f>
        <v>364830</v>
      </c>
      <c r="F36" s="386">
        <f>+F37</f>
        <v>5581.04</v>
      </c>
      <c r="G36" s="386">
        <f>+G37</f>
        <v>370411.04</v>
      </c>
      <c r="H36" s="386">
        <f t="shared" ref="H36:I36" si="9">+H37</f>
        <v>224785.04</v>
      </c>
      <c r="I36" s="386">
        <f t="shared" si="9"/>
        <v>224785.04</v>
      </c>
      <c r="J36" s="386">
        <f>+J37</f>
        <v>-140044.96</v>
      </c>
    </row>
    <row r="37" spans="1:10" ht="12" customHeight="1">
      <c r="A37" s="380"/>
      <c r="B37" s="387"/>
      <c r="C37" s="894" t="s">
        <v>786</v>
      </c>
      <c r="D37" s="895"/>
      <c r="E37" s="386">
        <v>364830</v>
      </c>
      <c r="F37" s="386">
        <v>5581.04</v>
      </c>
      <c r="G37" s="386">
        <f t="shared" ref="G37" si="10">E37+F37</f>
        <v>370411.04</v>
      </c>
      <c r="H37" s="386">
        <v>224785.04</v>
      </c>
      <c r="I37" s="386">
        <v>224785.04</v>
      </c>
      <c r="J37" s="386">
        <f t="shared" ref="J37" si="11">I37-E37</f>
        <v>-140044.96</v>
      </c>
    </row>
    <row r="38" spans="1:10" ht="12" customHeight="1">
      <c r="A38" s="380"/>
      <c r="B38" s="387"/>
      <c r="C38" s="894" t="s">
        <v>214</v>
      </c>
      <c r="D38" s="895"/>
      <c r="E38" s="386">
        <f>SUM(E39:E40)</f>
        <v>3000</v>
      </c>
      <c r="F38" s="386">
        <f>SUM(F39:F40)</f>
        <v>632814.86</v>
      </c>
      <c r="G38" s="386">
        <f>+G39+G40</f>
        <v>635814.86</v>
      </c>
      <c r="H38" s="386">
        <f t="shared" ref="H38:I38" si="12">SUM(H39:H40)</f>
        <v>82667.009999999995</v>
      </c>
      <c r="I38" s="386">
        <f t="shared" si="12"/>
        <v>82667.009999999995</v>
      </c>
      <c r="J38" s="386">
        <f t="shared" ref="J38:J41" si="13">+I38-E38</f>
        <v>79667.009999999995</v>
      </c>
    </row>
    <row r="39" spans="1:10" ht="12" customHeight="1">
      <c r="A39" s="380"/>
      <c r="B39" s="387"/>
      <c r="C39" s="894" t="s">
        <v>787</v>
      </c>
      <c r="D39" s="895"/>
      <c r="E39" s="386">
        <v>3000</v>
      </c>
      <c r="F39" s="386">
        <v>81500</v>
      </c>
      <c r="G39" s="386">
        <f t="shared" ref="G39" si="14">E39+F39</f>
        <v>84500</v>
      </c>
      <c r="H39" s="386">
        <v>82667.009999999995</v>
      </c>
      <c r="I39" s="386">
        <v>82667.009999999995</v>
      </c>
      <c r="J39" s="386">
        <f t="shared" ref="J39" si="15">I39-E39</f>
        <v>79667.009999999995</v>
      </c>
    </row>
    <row r="40" spans="1:10" ht="12" customHeight="1">
      <c r="A40" s="380"/>
      <c r="B40" s="387"/>
      <c r="C40" s="902" t="s">
        <v>788</v>
      </c>
      <c r="D40" s="903"/>
      <c r="E40" s="386">
        <v>0</v>
      </c>
      <c r="F40" s="386">
        <v>551314.86</v>
      </c>
      <c r="G40" s="386">
        <f>+E40+F40</f>
        <v>551314.86</v>
      </c>
      <c r="H40" s="386">
        <v>0</v>
      </c>
      <c r="I40" s="386">
        <v>0</v>
      </c>
      <c r="J40" s="386">
        <f t="shared" si="13"/>
        <v>0</v>
      </c>
    </row>
    <row r="41" spans="1:10" ht="12" customHeight="1">
      <c r="A41" s="380"/>
      <c r="B41" s="387"/>
      <c r="C41" s="902" t="s">
        <v>789</v>
      </c>
      <c r="D41" s="903"/>
      <c r="E41" s="386">
        <f>+E42</f>
        <v>10000</v>
      </c>
      <c r="F41" s="386">
        <f>+F42</f>
        <v>0</v>
      </c>
      <c r="G41" s="386">
        <f>+E41+F41</f>
        <v>10000</v>
      </c>
      <c r="H41" s="386">
        <f>+H42</f>
        <v>7154</v>
      </c>
      <c r="I41" s="386">
        <f>+I42</f>
        <v>7154</v>
      </c>
      <c r="J41" s="386">
        <f t="shared" si="13"/>
        <v>-2846</v>
      </c>
    </row>
    <row r="42" spans="1:10" ht="12" customHeight="1">
      <c r="A42" s="380"/>
      <c r="B42" s="387"/>
      <c r="C42" s="894" t="s">
        <v>790</v>
      </c>
      <c r="D42" s="895"/>
      <c r="E42" s="386">
        <v>10000</v>
      </c>
      <c r="F42" s="386">
        <v>0</v>
      </c>
      <c r="G42" s="386">
        <f t="shared" ref="G42" si="16">E42+F42</f>
        <v>10000</v>
      </c>
      <c r="H42" s="386">
        <v>7154</v>
      </c>
      <c r="I42" s="386">
        <v>7154</v>
      </c>
      <c r="J42" s="386">
        <f t="shared" ref="J42" si="17">I42-E42</f>
        <v>-2846</v>
      </c>
    </row>
    <row r="43" spans="1:10" ht="12" customHeight="1">
      <c r="A43" s="380"/>
      <c r="B43" s="387"/>
      <c r="C43" s="33"/>
      <c r="D43" s="402"/>
      <c r="E43" s="386"/>
      <c r="F43" s="386"/>
      <c r="G43" s="386"/>
      <c r="H43" s="386"/>
      <c r="I43" s="386"/>
      <c r="J43" s="386"/>
    </row>
    <row r="44" spans="1:10" ht="12" customHeight="1">
      <c r="A44" s="380"/>
      <c r="B44" s="387"/>
      <c r="C44" s="33"/>
      <c r="D44" s="628" t="s">
        <v>791</v>
      </c>
      <c r="E44" s="386">
        <v>0</v>
      </c>
      <c r="F44" s="386">
        <f>+F45+F47</f>
        <v>19162530.899999999</v>
      </c>
      <c r="G44" s="386">
        <f>+G45+G47</f>
        <v>19162530.899999999</v>
      </c>
      <c r="H44" s="386">
        <f t="shared" ref="H44:J44" si="18">+H45+H47</f>
        <v>12574811</v>
      </c>
      <c r="I44" s="386">
        <f t="shared" si="18"/>
        <v>12574811</v>
      </c>
      <c r="J44" s="386">
        <f t="shared" si="18"/>
        <v>12574811</v>
      </c>
    </row>
    <row r="45" spans="1:10" ht="12" customHeight="1">
      <c r="A45" s="380"/>
      <c r="B45" s="387"/>
      <c r="C45" s="894" t="s">
        <v>214</v>
      </c>
      <c r="D45" s="895"/>
      <c r="E45" s="386">
        <v>0</v>
      </c>
      <c r="F45" s="386">
        <v>0</v>
      </c>
      <c r="G45" s="386">
        <v>0</v>
      </c>
      <c r="H45" s="386">
        <f>+H46</f>
        <v>0</v>
      </c>
      <c r="I45" s="386">
        <f>+I46</f>
        <v>0</v>
      </c>
      <c r="J45" s="386">
        <f>+J46</f>
        <v>0</v>
      </c>
    </row>
    <row r="46" spans="1:10" ht="12" customHeight="1">
      <c r="A46" s="380"/>
      <c r="B46" s="387"/>
      <c r="C46" s="894" t="s">
        <v>788</v>
      </c>
      <c r="D46" s="895"/>
      <c r="E46" s="386">
        <v>0</v>
      </c>
      <c r="F46" s="386">
        <v>0</v>
      </c>
      <c r="G46" s="386">
        <v>0</v>
      </c>
      <c r="H46" s="386">
        <v>0</v>
      </c>
      <c r="I46" s="386">
        <v>0</v>
      </c>
      <c r="J46" s="386">
        <f>+I46-E46</f>
        <v>0</v>
      </c>
    </row>
    <row r="47" spans="1:10" ht="12" customHeight="1">
      <c r="A47" s="380"/>
      <c r="B47" s="387"/>
      <c r="C47" s="902" t="s">
        <v>792</v>
      </c>
      <c r="D47" s="903"/>
      <c r="E47" s="386">
        <v>0</v>
      </c>
      <c r="F47" s="386">
        <f>+F48</f>
        <v>19162530.899999999</v>
      </c>
      <c r="G47" s="403">
        <f>+G48</f>
        <v>19162530.899999999</v>
      </c>
      <c r="H47" s="386">
        <f>+H48</f>
        <v>12574811</v>
      </c>
      <c r="I47" s="386">
        <f>+I48</f>
        <v>12574811</v>
      </c>
      <c r="J47" s="403">
        <f>+J48</f>
        <v>12574811</v>
      </c>
    </row>
    <row r="48" spans="1:10" ht="12" customHeight="1">
      <c r="A48" s="380"/>
      <c r="B48" s="399"/>
      <c r="C48" s="627" t="s">
        <v>111</v>
      </c>
      <c r="D48" s="402"/>
      <c r="E48" s="401">
        <v>0</v>
      </c>
      <c r="F48" s="386">
        <v>19162530.899999999</v>
      </c>
      <c r="G48" s="386">
        <f>E48+F48</f>
        <v>19162530.899999999</v>
      </c>
      <c r="H48" s="386">
        <v>12574811</v>
      </c>
      <c r="I48" s="386">
        <v>12574811</v>
      </c>
      <c r="J48" s="386">
        <f t="shared" ref="J48" si="19">I48-E48</f>
        <v>12574811</v>
      </c>
    </row>
    <row r="49" spans="1:10" ht="12" customHeight="1">
      <c r="A49" s="380"/>
      <c r="B49" s="399"/>
      <c r="C49" s="894"/>
      <c r="D49" s="895"/>
      <c r="E49" s="386"/>
      <c r="F49" s="386"/>
      <c r="G49" s="386"/>
      <c r="H49" s="386"/>
      <c r="I49" s="386"/>
      <c r="J49" s="386"/>
    </row>
    <row r="50" spans="1:10" ht="12" customHeight="1">
      <c r="A50" s="380"/>
      <c r="B50" s="387"/>
      <c r="C50" s="434"/>
      <c r="D50" s="628" t="s">
        <v>793</v>
      </c>
      <c r="E50" s="386">
        <f t="shared" ref="E50:J51" si="20">+E51</f>
        <v>20513685.920000002</v>
      </c>
      <c r="F50" s="386">
        <f t="shared" si="20"/>
        <v>166960.35999999999</v>
      </c>
      <c r="G50" s="386">
        <f t="shared" si="20"/>
        <v>20680646.280000001</v>
      </c>
      <c r="H50" s="386">
        <f t="shared" si="20"/>
        <v>15094824.369999999</v>
      </c>
      <c r="I50" s="386">
        <f t="shared" si="20"/>
        <v>15078249.369999999</v>
      </c>
      <c r="J50" s="386">
        <f t="shared" si="20"/>
        <v>-5435436.5500000026</v>
      </c>
    </row>
    <row r="51" spans="1:10" ht="12" customHeight="1">
      <c r="A51" s="380"/>
      <c r="B51" s="387"/>
      <c r="C51" s="894" t="s">
        <v>794</v>
      </c>
      <c r="D51" s="895"/>
      <c r="E51" s="386">
        <f t="shared" si="20"/>
        <v>20513685.920000002</v>
      </c>
      <c r="F51" s="386">
        <f t="shared" si="20"/>
        <v>166960.35999999999</v>
      </c>
      <c r="G51" s="386">
        <f t="shared" si="20"/>
        <v>20680646.280000001</v>
      </c>
      <c r="H51" s="386">
        <f t="shared" si="20"/>
        <v>15094824.369999999</v>
      </c>
      <c r="I51" s="386">
        <f t="shared" si="20"/>
        <v>15078249.369999999</v>
      </c>
      <c r="J51" s="386">
        <f t="shared" si="20"/>
        <v>-5435436.5500000026</v>
      </c>
    </row>
    <row r="52" spans="1:10" s="406" customFormat="1" ht="12" customHeight="1">
      <c r="A52" s="373"/>
      <c r="B52" s="404"/>
      <c r="C52" s="611" t="s">
        <v>795</v>
      </c>
      <c r="D52" s="405"/>
      <c r="E52" s="403">
        <v>20513685.920000002</v>
      </c>
      <c r="F52" s="403">
        <v>166960.35999999999</v>
      </c>
      <c r="G52" s="403">
        <f t="shared" ref="G52" si="21">E52+F52</f>
        <v>20680646.280000001</v>
      </c>
      <c r="H52" s="403">
        <v>15094824.369999999</v>
      </c>
      <c r="I52" s="403">
        <v>15078249.369999999</v>
      </c>
      <c r="J52" s="403">
        <f t="shared" ref="J52" si="22">I52-E52</f>
        <v>-5435436.5500000026</v>
      </c>
    </row>
    <row r="53" spans="1:10" ht="12" customHeight="1">
      <c r="A53" s="380"/>
      <c r="B53" s="399"/>
      <c r="C53" s="407"/>
      <c r="D53" s="402"/>
      <c r="E53" s="401"/>
      <c r="F53" s="401"/>
      <c r="G53" s="401"/>
      <c r="H53" s="401"/>
      <c r="I53" s="401"/>
      <c r="J53" s="401"/>
    </row>
    <row r="54" spans="1:10" ht="12" customHeight="1">
      <c r="A54" s="380"/>
      <c r="B54" s="399"/>
      <c r="C54" s="407"/>
      <c r="D54" s="628" t="s">
        <v>796</v>
      </c>
      <c r="E54" s="401">
        <v>0</v>
      </c>
      <c r="F54" s="401">
        <f t="shared" ref="F54:J55" si="23">+F55</f>
        <v>2163338.6800000002</v>
      </c>
      <c r="G54" s="401">
        <f t="shared" si="23"/>
        <v>2163338.6800000002</v>
      </c>
      <c r="H54" s="401">
        <f t="shared" si="23"/>
        <v>1621645</v>
      </c>
      <c r="I54" s="401">
        <f t="shared" si="23"/>
        <v>1621645</v>
      </c>
      <c r="J54" s="401">
        <f t="shared" si="23"/>
        <v>1621645</v>
      </c>
    </row>
    <row r="55" spans="1:10" ht="12" customHeight="1">
      <c r="A55" s="380"/>
      <c r="B55" s="399"/>
      <c r="C55" s="904" t="s">
        <v>214</v>
      </c>
      <c r="D55" s="905"/>
      <c r="E55" s="401"/>
      <c r="F55" s="386">
        <f t="shared" si="23"/>
        <v>2163338.6800000002</v>
      </c>
      <c r="G55" s="386">
        <f t="shared" si="23"/>
        <v>2163338.6800000002</v>
      </c>
      <c r="H55" s="386">
        <f t="shared" si="23"/>
        <v>1621645</v>
      </c>
      <c r="I55" s="386">
        <f t="shared" si="23"/>
        <v>1621645</v>
      </c>
      <c r="J55" s="386">
        <f t="shared" si="23"/>
        <v>1621645</v>
      </c>
    </row>
    <row r="56" spans="1:10" ht="12" customHeight="1">
      <c r="A56" s="380"/>
      <c r="B56" s="387"/>
      <c r="C56" s="894" t="s">
        <v>787</v>
      </c>
      <c r="D56" s="895"/>
      <c r="E56" s="386"/>
      <c r="F56" s="386">
        <f>+F57</f>
        <v>2163338.6800000002</v>
      </c>
      <c r="G56" s="386">
        <f>+E56+F56</f>
        <v>2163338.6800000002</v>
      </c>
      <c r="H56" s="386">
        <f>+H57</f>
        <v>1621645</v>
      </c>
      <c r="I56" s="386">
        <f>+I57</f>
        <v>1621645</v>
      </c>
      <c r="J56" s="386">
        <f>+I56-E56</f>
        <v>1621645</v>
      </c>
    </row>
    <row r="57" spans="1:10" ht="12" customHeight="1">
      <c r="A57" s="380"/>
      <c r="B57" s="389"/>
      <c r="C57" s="906" t="s">
        <v>788</v>
      </c>
      <c r="D57" s="907"/>
      <c r="E57" s="393"/>
      <c r="F57" s="393">
        <v>2163338.6800000002</v>
      </c>
      <c r="G57" s="393">
        <f t="shared" ref="G57" si="24">E57+F57</f>
        <v>2163338.6800000002</v>
      </c>
      <c r="H57" s="393">
        <v>1621645</v>
      </c>
      <c r="I57" s="393">
        <v>1621645</v>
      </c>
      <c r="J57" s="393">
        <f>+I57-E57</f>
        <v>1621645</v>
      </c>
    </row>
    <row r="58" spans="1:10" ht="12" customHeight="1">
      <c r="A58" s="373"/>
      <c r="B58" s="528"/>
      <c r="C58" s="529"/>
      <c r="D58" s="530" t="s">
        <v>218</v>
      </c>
      <c r="E58" s="531">
        <f>+E35+E44+E50+E54</f>
        <v>20891515.920000002</v>
      </c>
      <c r="F58" s="531">
        <f t="shared" ref="F58:I58" si="25">+F35+F44+F50+F54</f>
        <v>22131225.839999996</v>
      </c>
      <c r="G58" s="531">
        <f t="shared" si="25"/>
        <v>43022741.759999998</v>
      </c>
      <c r="H58" s="531">
        <f t="shared" si="25"/>
        <v>29605886.420000002</v>
      </c>
      <c r="I58" s="531">
        <f t="shared" si="25"/>
        <v>29589311.420000002</v>
      </c>
      <c r="J58" s="909">
        <f t="shared" ref="J58" si="26">+J35+J44+J50+J54</f>
        <v>8697795.4999999981</v>
      </c>
    </row>
    <row r="59" spans="1:10">
      <c r="A59" s="380"/>
      <c r="B59" s="16" t="s">
        <v>76</v>
      </c>
      <c r="C59" s="532"/>
      <c r="D59" s="532"/>
      <c r="E59" s="532"/>
      <c r="F59" s="533"/>
      <c r="G59" s="533"/>
      <c r="H59" s="911" t="s">
        <v>298</v>
      </c>
      <c r="I59" s="912"/>
      <c r="J59" s="910">
        <f t="shared" ref="J59" si="27">+J36+J45+J51+J55</f>
        <v>-3953836.5100000026</v>
      </c>
    </row>
    <row r="60" spans="1:10">
      <c r="A60" s="380"/>
      <c r="B60" s="908"/>
      <c r="C60" s="908"/>
      <c r="D60" s="908"/>
      <c r="E60" s="908"/>
      <c r="F60" s="908"/>
      <c r="G60" s="908"/>
      <c r="H60" s="908"/>
      <c r="I60" s="908"/>
      <c r="J60" s="908"/>
    </row>
    <row r="61" spans="1:10">
      <c r="B61" s="16" t="s">
        <v>220</v>
      </c>
      <c r="C61" s="16"/>
      <c r="D61" s="16"/>
      <c r="E61" s="16"/>
      <c r="F61" s="16"/>
      <c r="G61" s="16"/>
      <c r="H61" s="16"/>
      <c r="I61" s="16"/>
      <c r="J61" s="16"/>
    </row>
    <row r="62" spans="1:10">
      <c r="B62" s="26"/>
      <c r="C62" s="26"/>
      <c r="D62" s="26"/>
      <c r="E62" s="26"/>
      <c r="F62" s="26"/>
      <c r="G62" s="26"/>
      <c r="H62" s="26"/>
      <c r="I62" s="26"/>
      <c r="J62" s="26"/>
    </row>
    <row r="63" spans="1:10">
      <c r="B63" s="26"/>
      <c r="C63" s="26"/>
      <c r="D63" s="26"/>
      <c r="E63" s="26"/>
      <c r="F63" s="26"/>
      <c r="G63" s="26"/>
      <c r="H63" s="26"/>
      <c r="I63" s="26"/>
      <c r="J63" s="26"/>
    </row>
    <row r="65" spans="4:10">
      <c r="D65" s="282"/>
    </row>
    <row r="66" spans="4:10">
      <c r="D66" s="284" t="s">
        <v>4115</v>
      </c>
      <c r="E66" s="284"/>
      <c r="F66" s="219"/>
      <c r="G66" s="219"/>
      <c r="H66" s="801" t="s">
        <v>561</v>
      </c>
      <c r="I66" s="801"/>
      <c r="J66" s="801"/>
    </row>
    <row r="67" spans="4:10" ht="12" customHeight="1">
      <c r="D67" s="284" t="s">
        <v>4114</v>
      </c>
      <c r="E67" s="284"/>
      <c r="F67" s="223"/>
      <c r="G67" s="223"/>
      <c r="H67" s="802" t="s">
        <v>562</v>
      </c>
      <c r="I67" s="802"/>
      <c r="J67" s="802"/>
    </row>
  </sheetData>
  <mergeCells count="48">
    <mergeCell ref="C47:D47"/>
    <mergeCell ref="C55:D55"/>
    <mergeCell ref="C57:D57"/>
    <mergeCell ref="H66:J66"/>
    <mergeCell ref="H67:J67"/>
    <mergeCell ref="B60:J60"/>
    <mergeCell ref="C49:D49"/>
    <mergeCell ref="C51:D51"/>
    <mergeCell ref="C56:D56"/>
    <mergeCell ref="J58:J59"/>
    <mergeCell ref="H59:I59"/>
    <mergeCell ref="H29:I29"/>
    <mergeCell ref="B31:D33"/>
    <mergeCell ref="E31:I31"/>
    <mergeCell ref="J31:J32"/>
    <mergeCell ref="C46:D46"/>
    <mergeCell ref="C45:D45"/>
    <mergeCell ref="C36:D36"/>
    <mergeCell ref="C37:D37"/>
    <mergeCell ref="C38:D38"/>
    <mergeCell ref="C39:D39"/>
    <mergeCell ref="C42:D42"/>
    <mergeCell ref="J28:J29"/>
    <mergeCell ref="C40:D40"/>
    <mergeCell ref="C41:D41"/>
    <mergeCell ref="C17:D17"/>
    <mergeCell ref="B18:D18"/>
    <mergeCell ref="C19:D19"/>
    <mergeCell ref="C20:D20"/>
    <mergeCell ref="B23:D23"/>
    <mergeCell ref="C21:D21"/>
    <mergeCell ref="C22:D22"/>
    <mergeCell ref="B25:D25"/>
    <mergeCell ref="B26:D26"/>
    <mergeCell ref="B1:J1"/>
    <mergeCell ref="B3:J3"/>
    <mergeCell ref="B7:D9"/>
    <mergeCell ref="E7:I7"/>
    <mergeCell ref="J7:J8"/>
    <mergeCell ref="D2:J2"/>
    <mergeCell ref="E5:I5"/>
    <mergeCell ref="B24:D24"/>
    <mergeCell ref="B11:D11"/>
    <mergeCell ref="B12:D12"/>
    <mergeCell ref="B13:D13"/>
    <mergeCell ref="B14:D14"/>
    <mergeCell ref="B15:D15"/>
    <mergeCell ref="C16:D16"/>
  </mergeCells>
  <printOptions horizontalCentered="1"/>
  <pageMargins left="0.98425196850393704" right="0" top="0.35433070866141736" bottom="0" header="0.31496062992125984" footer="0.31496062992125984"/>
  <pageSetup scale="70" orientation="landscape" r:id="rId1"/>
  <ignoredErrors>
    <ignoredError sqref="E9:F9 H9:I9 E33:F33 H33:I33" numberStoredAsText="1"/>
  </ignoredError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29"/>
  <sheetViews>
    <sheetView showGridLines="0" zoomScale="85" zoomScaleNormal="85" workbookViewId="0">
      <selection activeCell="B5" sqref="B5"/>
    </sheetView>
  </sheetViews>
  <sheetFormatPr baseColWidth="10" defaultRowHeight="12.75"/>
  <cols>
    <col min="1" max="1" width="2.28515625" style="26" customWidth="1"/>
    <col min="2" max="2" width="3.28515625" style="275" customWidth="1"/>
    <col min="3" max="3" width="48.85546875" style="275" bestFit="1" customWidth="1"/>
    <col min="4" max="4" width="13.85546875" style="275" bestFit="1" customWidth="1"/>
    <col min="5" max="5" width="14.42578125" style="275" bestFit="1" customWidth="1"/>
    <col min="6" max="6" width="13.85546875" style="275" customWidth="1"/>
    <col min="7" max="7" width="15.28515625" style="275" bestFit="1" customWidth="1"/>
    <col min="8" max="8" width="13.85546875" style="275" customWidth="1"/>
    <col min="9" max="10" width="13.85546875" style="275" bestFit="1" customWidth="1"/>
    <col min="11" max="11" width="13.85546875" style="275" customWidth="1"/>
    <col min="12" max="12" width="2.7109375" style="26" customWidth="1"/>
    <col min="13" max="16384" width="11.42578125" style="275"/>
  </cols>
  <sheetData>
    <row r="1" spans="2:11" ht="7.5" customHeight="1">
      <c r="B1" s="824"/>
      <c r="C1" s="824"/>
      <c r="D1" s="824"/>
      <c r="E1" s="824"/>
      <c r="F1" s="824"/>
      <c r="G1" s="824"/>
      <c r="H1" s="824"/>
      <c r="I1" s="824"/>
      <c r="J1" s="824"/>
      <c r="K1" s="824"/>
    </row>
    <row r="2" spans="2:11" ht="19.5" customHeight="1">
      <c r="B2" s="824" t="s">
        <v>451</v>
      </c>
      <c r="C2" s="824"/>
      <c r="D2" s="824"/>
      <c r="E2" s="824"/>
      <c r="F2" s="824"/>
      <c r="G2" s="824"/>
      <c r="H2" s="824"/>
      <c r="I2" s="824"/>
      <c r="J2" s="824"/>
      <c r="K2" s="824"/>
    </row>
    <row r="3" spans="2:11" ht="19.5" customHeight="1">
      <c r="B3" s="824" t="s">
        <v>452</v>
      </c>
      <c r="C3" s="824"/>
      <c r="D3" s="824"/>
      <c r="E3" s="824"/>
      <c r="F3" s="824"/>
      <c r="G3" s="824"/>
      <c r="H3" s="824"/>
      <c r="I3" s="824"/>
      <c r="J3" s="824"/>
      <c r="K3" s="824"/>
    </row>
    <row r="4" spans="2:11" ht="19.5" customHeight="1">
      <c r="B4" s="824" t="s">
        <v>4134</v>
      </c>
      <c r="C4" s="824"/>
      <c r="D4" s="824"/>
      <c r="E4" s="824"/>
      <c r="F4" s="824"/>
      <c r="G4" s="824"/>
      <c r="H4" s="824"/>
      <c r="I4" s="824"/>
      <c r="J4" s="824"/>
      <c r="K4" s="824"/>
    </row>
    <row r="5" spans="2:11" s="26" customFormat="1"/>
    <row r="6" spans="2:11" s="26" customFormat="1" ht="15">
      <c r="C6" s="31" t="s">
        <v>3</v>
      </c>
      <c r="D6" s="792" t="s">
        <v>590</v>
      </c>
      <c r="E6" s="792"/>
      <c r="F6" s="792"/>
      <c r="G6" s="792"/>
      <c r="H6" s="792"/>
      <c r="I6"/>
      <c r="J6"/>
    </row>
    <row r="7" spans="2:11" s="26" customFormat="1"/>
    <row r="8" spans="2:11">
      <c r="B8" s="913" t="s">
        <v>74</v>
      </c>
      <c r="C8" s="913"/>
      <c r="D8" s="914" t="s">
        <v>222</v>
      </c>
      <c r="E8" s="914"/>
      <c r="F8" s="914"/>
      <c r="G8" s="914"/>
      <c r="H8" s="914"/>
      <c r="I8" s="914"/>
      <c r="J8" s="914"/>
      <c r="K8" s="914" t="s">
        <v>223</v>
      </c>
    </row>
    <row r="9" spans="2:11" ht="25.5">
      <c r="B9" s="913"/>
      <c r="C9" s="913"/>
      <c r="D9" s="408" t="s">
        <v>224</v>
      </c>
      <c r="E9" s="408" t="s">
        <v>225</v>
      </c>
      <c r="F9" s="408" t="s">
        <v>203</v>
      </c>
      <c r="G9" s="408" t="s">
        <v>403</v>
      </c>
      <c r="H9" s="408" t="s">
        <v>204</v>
      </c>
      <c r="I9" s="408" t="s">
        <v>404</v>
      </c>
      <c r="J9" s="408" t="s">
        <v>226</v>
      </c>
      <c r="K9" s="914"/>
    </row>
    <row r="10" spans="2:11">
      <c r="B10" s="913"/>
      <c r="C10" s="913"/>
      <c r="D10" s="408">
        <v>1</v>
      </c>
      <c r="E10" s="408">
        <v>2</v>
      </c>
      <c r="F10" s="408" t="s">
        <v>227</v>
      </c>
      <c r="G10" s="408">
        <v>4</v>
      </c>
      <c r="H10" s="408">
        <v>5</v>
      </c>
      <c r="I10" s="408">
        <v>6</v>
      </c>
      <c r="J10" s="408">
        <v>7</v>
      </c>
      <c r="K10" s="408" t="s">
        <v>466</v>
      </c>
    </row>
    <row r="11" spans="2:11">
      <c r="B11" s="409"/>
      <c r="C11" s="410"/>
      <c r="D11" s="411"/>
      <c r="E11" s="411"/>
      <c r="F11" s="411"/>
      <c r="G11" s="411"/>
      <c r="H11" s="411"/>
      <c r="I11" s="411"/>
      <c r="J11" s="411"/>
      <c r="K11" s="411"/>
    </row>
    <row r="12" spans="2:11">
      <c r="B12" s="412"/>
      <c r="C12" s="410" t="s">
        <v>756</v>
      </c>
      <c r="D12" s="413">
        <v>20891515.920000002</v>
      </c>
      <c r="E12" s="413">
        <v>22091225.84</v>
      </c>
      <c r="F12" s="413">
        <f>D12+E12</f>
        <v>42982741.760000005</v>
      </c>
      <c r="G12" s="413">
        <v>26588903.260000002</v>
      </c>
      <c r="H12" s="413">
        <v>22722730.539999999</v>
      </c>
      <c r="I12" s="413">
        <v>22722730.539999999</v>
      </c>
      <c r="J12" s="413">
        <v>22564721.649999999</v>
      </c>
      <c r="K12" s="413">
        <f>F12-H12</f>
        <v>20260011.220000006</v>
      </c>
    </row>
    <row r="13" spans="2:11">
      <c r="B13" s="412"/>
      <c r="C13" s="414"/>
      <c r="D13" s="413">
        <v>0</v>
      </c>
      <c r="E13" s="413">
        <v>0</v>
      </c>
      <c r="F13" s="413">
        <f t="shared" ref="F13:F19" si="0">+D13+E13</f>
        <v>0</v>
      </c>
      <c r="G13" s="413">
        <v>0</v>
      </c>
      <c r="H13" s="413">
        <v>0</v>
      </c>
      <c r="I13" s="413">
        <v>0</v>
      </c>
      <c r="J13" s="413">
        <v>0</v>
      </c>
      <c r="K13" s="413">
        <f t="shared" ref="K13:K20" si="1">+F13-H13</f>
        <v>0</v>
      </c>
    </row>
    <row r="14" spans="2:11">
      <c r="B14" s="412"/>
      <c r="C14" s="414"/>
      <c r="D14" s="413">
        <v>0</v>
      </c>
      <c r="E14" s="413">
        <v>0</v>
      </c>
      <c r="F14" s="413">
        <f t="shared" si="0"/>
        <v>0</v>
      </c>
      <c r="G14" s="413">
        <v>0</v>
      </c>
      <c r="H14" s="413">
        <v>0</v>
      </c>
      <c r="I14" s="413">
        <v>0</v>
      </c>
      <c r="J14" s="413">
        <v>0</v>
      </c>
      <c r="K14" s="413">
        <f t="shared" si="1"/>
        <v>0</v>
      </c>
    </row>
    <row r="15" spans="2:11">
      <c r="B15" s="412"/>
      <c r="C15" s="414"/>
      <c r="D15" s="413">
        <v>0</v>
      </c>
      <c r="E15" s="413">
        <v>0</v>
      </c>
      <c r="F15" s="413">
        <f t="shared" si="0"/>
        <v>0</v>
      </c>
      <c r="G15" s="413">
        <v>0</v>
      </c>
      <c r="H15" s="413">
        <v>0</v>
      </c>
      <c r="I15" s="413">
        <v>0</v>
      </c>
      <c r="J15" s="413">
        <v>0</v>
      </c>
      <c r="K15" s="413">
        <f t="shared" si="1"/>
        <v>0</v>
      </c>
    </row>
    <row r="16" spans="2:11">
      <c r="B16" s="412"/>
      <c r="C16" s="414"/>
      <c r="D16" s="413">
        <v>0</v>
      </c>
      <c r="E16" s="413">
        <v>0</v>
      </c>
      <c r="F16" s="413">
        <f t="shared" si="0"/>
        <v>0</v>
      </c>
      <c r="G16" s="413">
        <v>0</v>
      </c>
      <c r="H16" s="413">
        <v>0</v>
      </c>
      <c r="I16" s="413">
        <v>0</v>
      </c>
      <c r="J16" s="413">
        <v>0</v>
      </c>
      <c r="K16" s="413">
        <f t="shared" si="1"/>
        <v>0</v>
      </c>
    </row>
    <row r="17" spans="1:12">
      <c r="B17" s="412"/>
      <c r="C17" s="414"/>
      <c r="D17" s="413">
        <v>0</v>
      </c>
      <c r="E17" s="413">
        <v>0</v>
      </c>
      <c r="F17" s="413">
        <f t="shared" si="0"/>
        <v>0</v>
      </c>
      <c r="G17" s="413">
        <v>0</v>
      </c>
      <c r="H17" s="413">
        <v>0</v>
      </c>
      <c r="I17" s="413">
        <v>0</v>
      </c>
      <c r="J17" s="413">
        <v>0</v>
      </c>
      <c r="K17" s="413">
        <f t="shared" si="1"/>
        <v>0</v>
      </c>
    </row>
    <row r="18" spans="1:12">
      <c r="B18" s="412"/>
      <c r="C18" s="414"/>
      <c r="D18" s="413">
        <v>0</v>
      </c>
      <c r="E18" s="413">
        <v>0</v>
      </c>
      <c r="F18" s="413">
        <f t="shared" si="0"/>
        <v>0</v>
      </c>
      <c r="G18" s="413">
        <v>0</v>
      </c>
      <c r="H18" s="413">
        <v>0</v>
      </c>
      <c r="I18" s="413">
        <v>0</v>
      </c>
      <c r="J18" s="413">
        <v>0</v>
      </c>
      <c r="K18" s="413">
        <f t="shared" si="1"/>
        <v>0</v>
      </c>
    </row>
    <row r="19" spans="1:12">
      <c r="B19" s="412"/>
      <c r="C19" s="414"/>
      <c r="D19" s="413">
        <v>0</v>
      </c>
      <c r="E19" s="413">
        <v>0</v>
      </c>
      <c r="F19" s="413">
        <f t="shared" si="0"/>
        <v>0</v>
      </c>
      <c r="G19" s="413">
        <v>0</v>
      </c>
      <c r="H19" s="413">
        <v>0</v>
      </c>
      <c r="I19" s="413">
        <v>0</v>
      </c>
      <c r="J19" s="413">
        <v>0</v>
      </c>
      <c r="K19" s="413">
        <f t="shared" si="1"/>
        <v>0</v>
      </c>
    </row>
    <row r="20" spans="1:12">
      <c r="B20" s="412"/>
      <c r="C20" s="414"/>
      <c r="D20" s="413">
        <v>0</v>
      </c>
      <c r="E20" s="413">
        <v>0</v>
      </c>
      <c r="F20" s="413">
        <v>0</v>
      </c>
      <c r="G20" s="413">
        <v>0</v>
      </c>
      <c r="H20" s="413">
        <v>0</v>
      </c>
      <c r="I20" s="413">
        <v>0</v>
      </c>
      <c r="J20" s="413">
        <v>0</v>
      </c>
      <c r="K20" s="413">
        <f t="shared" si="1"/>
        <v>0</v>
      </c>
    </row>
    <row r="21" spans="1:12">
      <c r="B21" s="415"/>
      <c r="C21" s="416"/>
      <c r="D21" s="417"/>
      <c r="E21" s="417"/>
      <c r="F21" s="417"/>
      <c r="G21" s="417"/>
      <c r="H21" s="417"/>
      <c r="I21" s="417"/>
      <c r="J21" s="417"/>
      <c r="K21" s="417"/>
    </row>
    <row r="22" spans="1:12" s="406" customFormat="1">
      <c r="A22" s="306"/>
      <c r="B22" s="418"/>
      <c r="C22" s="419" t="s">
        <v>228</v>
      </c>
      <c r="D22" s="420">
        <f>SUM(D12:D20)</f>
        <v>20891515.920000002</v>
      </c>
      <c r="E22" s="420">
        <f t="shared" ref="E22:K22" si="2">SUM(E12:E20)</f>
        <v>22091225.84</v>
      </c>
      <c r="F22" s="420">
        <f t="shared" si="2"/>
        <v>42982741.760000005</v>
      </c>
      <c r="G22" s="420">
        <f t="shared" si="2"/>
        <v>26588903.260000002</v>
      </c>
      <c r="H22" s="420">
        <f t="shared" si="2"/>
        <v>22722730.539999999</v>
      </c>
      <c r="I22" s="420">
        <f t="shared" si="2"/>
        <v>22722730.539999999</v>
      </c>
      <c r="J22" s="420">
        <f t="shared" si="2"/>
        <v>22564721.649999999</v>
      </c>
      <c r="K22" s="420">
        <f t="shared" si="2"/>
        <v>20260011.220000006</v>
      </c>
      <c r="L22" s="306"/>
    </row>
    <row r="23" spans="1:12"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4" spans="1:12">
      <c r="B24" s="16" t="s">
        <v>76</v>
      </c>
      <c r="F24" s="26"/>
      <c r="G24" s="26"/>
      <c r="H24" s="26"/>
      <c r="I24" s="26"/>
      <c r="J24" s="26"/>
      <c r="K24" s="26"/>
    </row>
    <row r="25" spans="1:12"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2"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spans="1:12">
      <c r="B27" s="26"/>
      <c r="C27" s="600" t="s">
        <v>570</v>
      </c>
      <c r="D27" s="26"/>
      <c r="E27" s="26"/>
      <c r="F27" s="600" t="s">
        <v>571</v>
      </c>
      <c r="G27" s="600"/>
      <c r="H27" s="600"/>
      <c r="I27" s="600"/>
      <c r="J27" s="600"/>
      <c r="K27" s="600"/>
    </row>
    <row r="28" spans="1:12">
      <c r="C28" s="284" t="s">
        <v>4115</v>
      </c>
      <c r="F28" s="805" t="s">
        <v>561</v>
      </c>
      <c r="G28" s="805"/>
      <c r="H28" s="805"/>
      <c r="I28" s="805"/>
      <c r="J28" s="805"/>
      <c r="K28" s="805"/>
    </row>
    <row r="29" spans="1:12">
      <c r="C29" s="284" t="s">
        <v>4114</v>
      </c>
      <c r="F29" s="802" t="s">
        <v>562</v>
      </c>
      <c r="G29" s="802"/>
      <c r="H29" s="802"/>
      <c r="I29" s="802"/>
      <c r="J29" s="802"/>
      <c r="K29" s="802"/>
    </row>
  </sheetData>
  <mergeCells count="10">
    <mergeCell ref="B1:K1"/>
    <mergeCell ref="B2:K2"/>
    <mergeCell ref="B3:K3"/>
    <mergeCell ref="B4:K4"/>
    <mergeCell ref="F29:K29"/>
    <mergeCell ref="F28:K28"/>
    <mergeCell ref="B8:C10"/>
    <mergeCell ref="D8:J8"/>
    <mergeCell ref="K8:K9"/>
    <mergeCell ref="D6:H6"/>
  </mergeCells>
  <printOptions horizontalCentered="1"/>
  <pageMargins left="0.70866141732283472" right="0.70866141732283472" top="0.78740157480314965" bottom="0.74803149606299213" header="0.31496062992125984" footer="0.31496062992125984"/>
  <pageSetup scale="71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23"/>
  <sheetViews>
    <sheetView showGridLines="0" zoomScale="85" zoomScaleNormal="85" workbookViewId="0">
      <selection activeCell="D5" sqref="D5:H5"/>
    </sheetView>
  </sheetViews>
  <sheetFormatPr baseColWidth="10" defaultRowHeight="12.75"/>
  <cols>
    <col min="1" max="1" width="2.5703125" style="26" customWidth="1"/>
    <col min="2" max="2" width="2" style="275" customWidth="1"/>
    <col min="3" max="3" width="45.85546875" style="275" customWidth="1"/>
    <col min="4" max="4" width="13.85546875" style="275" bestFit="1" customWidth="1"/>
    <col min="5" max="5" width="14.42578125" style="275" bestFit="1" customWidth="1"/>
    <col min="6" max="6" width="14.42578125" style="275" customWidth="1"/>
    <col min="7" max="7" width="15.28515625" style="275" bestFit="1" customWidth="1"/>
    <col min="8" max="11" width="13.85546875" style="275" bestFit="1" customWidth="1"/>
    <col min="12" max="12" width="4" style="26" customWidth="1"/>
    <col min="13" max="16384" width="11.42578125" style="275"/>
  </cols>
  <sheetData>
    <row r="1" spans="2:11" ht="16.5" customHeight="1">
      <c r="B1" s="824" t="s">
        <v>451</v>
      </c>
      <c r="C1" s="824"/>
      <c r="D1" s="824"/>
      <c r="E1" s="824"/>
      <c r="F1" s="824"/>
      <c r="G1" s="824"/>
      <c r="H1" s="824"/>
      <c r="I1" s="824"/>
      <c r="J1" s="824"/>
      <c r="K1" s="824"/>
    </row>
    <row r="2" spans="2:11" ht="16.5" customHeight="1">
      <c r="B2" s="824" t="s">
        <v>453</v>
      </c>
      <c r="C2" s="824"/>
      <c r="D2" s="824"/>
      <c r="E2" s="824"/>
      <c r="F2" s="824"/>
      <c r="G2" s="824"/>
      <c r="H2" s="824"/>
      <c r="I2" s="824"/>
      <c r="J2" s="824"/>
      <c r="K2" s="824"/>
    </row>
    <row r="3" spans="2:11" ht="16.5" customHeight="1">
      <c r="B3" s="824" t="s">
        <v>4134</v>
      </c>
      <c r="C3" s="824"/>
      <c r="D3" s="824"/>
      <c r="E3" s="824"/>
      <c r="F3" s="824"/>
      <c r="G3" s="824"/>
      <c r="H3" s="824"/>
      <c r="I3" s="824"/>
      <c r="J3" s="824"/>
      <c r="K3" s="824"/>
    </row>
    <row r="4" spans="2:11" s="26" customFormat="1"/>
    <row r="5" spans="2:11" s="26" customFormat="1" ht="15">
      <c r="C5" s="31" t="s">
        <v>3</v>
      </c>
      <c r="D5" s="792" t="s">
        <v>590</v>
      </c>
      <c r="E5" s="792"/>
      <c r="F5" s="792"/>
      <c r="G5" s="792"/>
      <c r="H5" s="792"/>
      <c r="I5"/>
      <c r="J5"/>
    </row>
    <row r="6" spans="2:11" s="26" customFormat="1"/>
    <row r="7" spans="2:11">
      <c r="B7" s="915" t="s">
        <v>74</v>
      </c>
      <c r="C7" s="916"/>
      <c r="D7" s="914" t="s">
        <v>229</v>
      </c>
      <c r="E7" s="914"/>
      <c r="F7" s="914"/>
      <c r="G7" s="914"/>
      <c r="H7" s="914"/>
      <c r="I7" s="914"/>
      <c r="J7" s="914"/>
      <c r="K7" s="914" t="s">
        <v>223</v>
      </c>
    </row>
    <row r="8" spans="2:11" ht="25.5">
      <c r="B8" s="917"/>
      <c r="C8" s="918"/>
      <c r="D8" s="408" t="s">
        <v>224</v>
      </c>
      <c r="E8" s="408" t="s">
        <v>225</v>
      </c>
      <c r="F8" s="408" t="s">
        <v>203</v>
      </c>
      <c r="G8" s="408" t="s">
        <v>403</v>
      </c>
      <c r="H8" s="408" t="s">
        <v>204</v>
      </c>
      <c r="I8" s="408" t="s">
        <v>404</v>
      </c>
      <c r="J8" s="408" t="s">
        <v>226</v>
      </c>
      <c r="K8" s="914"/>
    </row>
    <row r="9" spans="2:11">
      <c r="B9" s="919"/>
      <c r="C9" s="920"/>
      <c r="D9" s="408">
        <v>1</v>
      </c>
      <c r="E9" s="408">
        <v>2</v>
      </c>
      <c r="F9" s="408" t="s">
        <v>227</v>
      </c>
      <c r="G9" s="408">
        <v>4</v>
      </c>
      <c r="H9" s="408">
        <v>5</v>
      </c>
      <c r="I9" s="408">
        <v>6</v>
      </c>
      <c r="J9" s="408">
        <v>7</v>
      </c>
      <c r="K9" s="408" t="s">
        <v>466</v>
      </c>
    </row>
    <row r="10" spans="2:11">
      <c r="B10" s="421"/>
      <c r="C10" s="422"/>
      <c r="D10" s="423"/>
      <c r="E10" s="423"/>
      <c r="F10" s="423"/>
      <c r="G10" s="423"/>
      <c r="H10" s="423"/>
      <c r="I10" s="423"/>
      <c r="J10" s="423"/>
      <c r="K10" s="423"/>
    </row>
    <row r="11" spans="2:11">
      <c r="B11" s="409"/>
      <c r="C11" s="424" t="s">
        <v>230</v>
      </c>
      <c r="D11" s="413">
        <v>20563685.920000002</v>
      </c>
      <c r="E11" s="413">
        <v>18566346.82</v>
      </c>
      <c r="F11" s="413">
        <f>+D11+E11</f>
        <v>39130032.740000002</v>
      </c>
      <c r="G11" s="413">
        <v>23639031.510000002</v>
      </c>
      <c r="H11" s="413">
        <v>22223523.57</v>
      </c>
      <c r="I11" s="413">
        <v>22223523.57</v>
      </c>
      <c r="J11" s="413">
        <v>22065514.68</v>
      </c>
      <c r="K11" s="413">
        <f>+F11-H11</f>
        <v>16906509.170000002</v>
      </c>
    </row>
    <row r="12" spans="2:11">
      <c r="B12" s="409"/>
      <c r="C12" s="410"/>
      <c r="D12" s="425"/>
      <c r="E12" s="425"/>
      <c r="F12" s="425"/>
      <c r="G12" s="425"/>
      <c r="H12" s="425"/>
      <c r="I12" s="425"/>
      <c r="J12" s="425"/>
      <c r="K12" s="425"/>
    </row>
    <row r="13" spans="2:11">
      <c r="B13" s="426"/>
      <c r="C13" s="424" t="s">
        <v>231</v>
      </c>
      <c r="D13" s="425">
        <v>327830</v>
      </c>
      <c r="E13" s="425">
        <v>3524879.02</v>
      </c>
      <c r="F13" s="425">
        <f t="shared" ref="F13" si="0">+D13+E13</f>
        <v>3852709.02</v>
      </c>
      <c r="G13" s="425">
        <v>2949871.75</v>
      </c>
      <c r="H13" s="425">
        <v>499206.97</v>
      </c>
      <c r="I13" s="425">
        <v>499206.97</v>
      </c>
      <c r="J13" s="425">
        <v>499206.97</v>
      </c>
      <c r="K13" s="425">
        <f t="shared" ref="K13" si="1">+F13-H13</f>
        <v>3353502.05</v>
      </c>
    </row>
    <row r="14" spans="2:11">
      <c r="B14" s="409"/>
      <c r="C14" s="410"/>
      <c r="D14" s="425"/>
      <c r="E14" s="425"/>
      <c r="F14" s="425"/>
      <c r="G14" s="425"/>
      <c r="H14" s="425"/>
      <c r="I14" s="425"/>
      <c r="J14" s="425"/>
      <c r="K14" s="425"/>
    </row>
    <row r="15" spans="2:11" ht="25.5">
      <c r="B15" s="426"/>
      <c r="C15" s="424" t="s">
        <v>232</v>
      </c>
      <c r="D15" s="425"/>
      <c r="E15" s="425"/>
      <c r="F15" s="425">
        <f>+D15+E15</f>
        <v>0</v>
      </c>
      <c r="G15" s="425"/>
      <c r="H15" s="425"/>
      <c r="I15" s="425"/>
      <c r="J15" s="425"/>
      <c r="K15" s="425">
        <f>+F15-H15</f>
        <v>0</v>
      </c>
    </row>
    <row r="16" spans="2:11">
      <c r="B16" s="427"/>
      <c r="C16" s="428"/>
      <c r="D16" s="429"/>
      <c r="E16" s="429"/>
      <c r="F16" s="429"/>
      <c r="G16" s="429"/>
      <c r="H16" s="429"/>
      <c r="I16" s="429"/>
      <c r="J16" s="429"/>
      <c r="K16" s="429"/>
    </row>
    <row r="17" spans="1:12" s="406" customFormat="1">
      <c r="A17" s="306"/>
      <c r="B17" s="427"/>
      <c r="C17" s="428" t="s">
        <v>228</v>
      </c>
      <c r="D17" s="430">
        <f>+D11+D13+D15</f>
        <v>20891515.920000002</v>
      </c>
      <c r="E17" s="430">
        <f t="shared" ref="E17:K17" si="2">+E11+E13+E15</f>
        <v>22091225.84</v>
      </c>
      <c r="F17" s="430">
        <f t="shared" si="2"/>
        <v>42982741.760000005</v>
      </c>
      <c r="G17" s="430">
        <f t="shared" si="2"/>
        <v>26588903.260000002</v>
      </c>
      <c r="H17" s="430">
        <f t="shared" si="2"/>
        <v>22722730.539999999</v>
      </c>
      <c r="I17" s="430">
        <f t="shared" si="2"/>
        <v>22722730.539999999</v>
      </c>
      <c r="J17" s="430">
        <f t="shared" si="2"/>
        <v>22564721.649999999</v>
      </c>
      <c r="K17" s="430">
        <f t="shared" si="2"/>
        <v>20260011.220000003</v>
      </c>
      <c r="L17" s="306"/>
    </row>
    <row r="18" spans="1:12" s="26" customFormat="1"/>
    <row r="19" spans="1:12">
      <c r="C19" s="16" t="s">
        <v>76</v>
      </c>
    </row>
    <row r="20" spans="1:12">
      <c r="D20" s="431" t="str">
        <f>IF(D17=CAdmon!D22," ","ERROR")</f>
        <v xml:space="preserve"> </v>
      </c>
      <c r="E20" s="431" t="str">
        <f>IF(E17=CAdmon!E22," ","ERROR")</f>
        <v xml:space="preserve"> </v>
      </c>
      <c r="F20" s="431" t="str">
        <f>IF(F17=CAdmon!F22," ","ERROR")</f>
        <v xml:space="preserve"> </v>
      </c>
      <c r="G20" s="431"/>
      <c r="H20" s="431" t="str">
        <f>IF(H17=CAdmon!H22," ","ERROR")</f>
        <v xml:space="preserve"> </v>
      </c>
      <c r="I20" s="431"/>
      <c r="J20" s="431" t="str">
        <f>IF(J17=CAdmon!J22," ","ERROR")</f>
        <v xml:space="preserve"> </v>
      </c>
      <c r="K20" s="431" t="str">
        <f>IF(K17=CAdmon!K22," ","ERROR")</f>
        <v xml:space="preserve"> </v>
      </c>
    </row>
    <row r="21" spans="1:12">
      <c r="C21" s="282"/>
      <c r="F21" s="280" t="s">
        <v>572</v>
      </c>
      <c r="G21" s="280"/>
      <c r="H21" s="280"/>
      <c r="I21" s="280"/>
      <c r="J21" s="280"/>
      <c r="K21" s="280"/>
    </row>
    <row r="22" spans="1:12">
      <c r="C22" s="284" t="s">
        <v>4115</v>
      </c>
      <c r="F22" s="805" t="s">
        <v>561</v>
      </c>
      <c r="G22" s="805"/>
      <c r="H22" s="805"/>
      <c r="I22" s="805"/>
      <c r="J22" s="805"/>
      <c r="K22" s="805"/>
    </row>
    <row r="23" spans="1:12">
      <c r="C23" s="284" t="s">
        <v>4114</v>
      </c>
      <c r="F23" s="802" t="s">
        <v>562</v>
      </c>
      <c r="G23" s="802"/>
      <c r="H23" s="802"/>
      <c r="I23" s="802"/>
      <c r="J23" s="802"/>
      <c r="K23" s="802"/>
    </row>
  </sheetData>
  <mergeCells count="9">
    <mergeCell ref="F23:K23"/>
    <mergeCell ref="B7:C9"/>
    <mergeCell ref="D7:J7"/>
    <mergeCell ref="K7:K8"/>
    <mergeCell ref="B1:K1"/>
    <mergeCell ref="B3:K3"/>
    <mergeCell ref="F22:K22"/>
    <mergeCell ref="B2:K2"/>
    <mergeCell ref="D5:H5"/>
  </mergeCells>
  <printOptions horizontalCentered="1"/>
  <pageMargins left="0.70866141732283472" right="0.31496062992125984" top="0.78740157480314965" bottom="0.15748031496062992" header="0.31496062992125984" footer="0.31496062992125984"/>
  <pageSetup scale="75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58"/>
  <sheetViews>
    <sheetView showGridLines="0" zoomScale="85" zoomScaleNormal="85" workbookViewId="0">
      <selection activeCell="O27" sqref="O27"/>
    </sheetView>
  </sheetViews>
  <sheetFormatPr baseColWidth="10" defaultRowHeight="12.75"/>
  <cols>
    <col min="1" max="1" width="2.42578125" style="26" customWidth="1"/>
    <col min="2" max="2" width="4.5703125" style="275" customWidth="1"/>
    <col min="3" max="3" width="57.28515625" style="275" customWidth="1"/>
    <col min="4" max="4" width="13.85546875" style="275" bestFit="1" customWidth="1"/>
    <col min="5" max="5" width="14.42578125" style="275" bestFit="1" customWidth="1"/>
    <col min="6" max="6" width="15.140625" style="275" customWidth="1"/>
    <col min="7" max="7" width="15.28515625" style="275" bestFit="1" customWidth="1"/>
    <col min="8" max="11" width="13.85546875" style="275" bestFit="1" customWidth="1"/>
    <col min="12" max="12" width="3.7109375" style="26" customWidth="1"/>
    <col min="13" max="16384" width="11.42578125" style="275"/>
  </cols>
  <sheetData>
    <row r="1" spans="2:11" ht="14.25" customHeight="1">
      <c r="B1" s="824" t="s">
        <v>451</v>
      </c>
      <c r="C1" s="824"/>
      <c r="D1" s="824"/>
      <c r="E1" s="824"/>
      <c r="F1" s="824"/>
      <c r="G1" s="824"/>
      <c r="H1" s="824"/>
      <c r="I1" s="824"/>
      <c r="J1" s="824"/>
      <c r="K1" s="824"/>
    </row>
    <row r="2" spans="2:11" ht="14.25" customHeight="1">
      <c r="B2" s="824" t="s">
        <v>454</v>
      </c>
      <c r="C2" s="824"/>
      <c r="D2" s="824"/>
      <c r="E2" s="824"/>
      <c r="F2" s="824"/>
      <c r="G2" s="824"/>
      <c r="H2" s="824"/>
      <c r="I2" s="824"/>
      <c r="J2" s="824"/>
      <c r="K2" s="824"/>
    </row>
    <row r="3" spans="2:11" ht="14.25" customHeight="1">
      <c r="B3" s="824" t="s">
        <v>4134</v>
      </c>
      <c r="C3" s="824"/>
      <c r="D3" s="824"/>
      <c r="E3" s="824"/>
      <c r="F3" s="824"/>
      <c r="G3" s="824"/>
      <c r="H3" s="824"/>
      <c r="I3" s="824"/>
      <c r="J3" s="824"/>
      <c r="K3" s="824"/>
    </row>
    <row r="4" spans="2:11" s="26" customFormat="1" ht="6.75" customHeight="1"/>
    <row r="5" spans="2:11" s="26" customFormat="1" ht="18" customHeight="1">
      <c r="C5" s="31" t="s">
        <v>3</v>
      </c>
      <c r="D5" s="792" t="s">
        <v>590</v>
      </c>
      <c r="E5" s="792"/>
      <c r="F5" s="792"/>
      <c r="G5" s="792"/>
      <c r="H5" s="792"/>
      <c r="I5"/>
      <c r="J5"/>
    </row>
    <row r="6" spans="2:11" s="26" customFormat="1" ht="6.75" customHeight="1"/>
    <row r="7" spans="2:11">
      <c r="B7" s="913" t="s">
        <v>74</v>
      </c>
      <c r="C7" s="913"/>
      <c r="D7" s="914" t="s">
        <v>222</v>
      </c>
      <c r="E7" s="914"/>
      <c r="F7" s="914"/>
      <c r="G7" s="914"/>
      <c r="H7" s="914"/>
      <c r="I7" s="914"/>
      <c r="J7" s="914"/>
      <c r="K7" s="914" t="s">
        <v>223</v>
      </c>
    </row>
    <row r="8" spans="2:11" ht="25.5">
      <c r="B8" s="913"/>
      <c r="C8" s="913"/>
      <c r="D8" s="408" t="s">
        <v>224</v>
      </c>
      <c r="E8" s="408" t="s">
        <v>225</v>
      </c>
      <c r="F8" s="408" t="s">
        <v>203</v>
      </c>
      <c r="G8" s="408" t="s">
        <v>403</v>
      </c>
      <c r="H8" s="408" t="s">
        <v>204</v>
      </c>
      <c r="I8" s="408" t="s">
        <v>404</v>
      </c>
      <c r="J8" s="408" t="s">
        <v>226</v>
      </c>
      <c r="K8" s="914"/>
    </row>
    <row r="9" spans="2:11" ht="11.25" customHeight="1">
      <c r="B9" s="913"/>
      <c r="C9" s="913"/>
      <c r="D9" s="408">
        <v>1</v>
      </c>
      <c r="E9" s="408">
        <v>2</v>
      </c>
      <c r="F9" s="408" t="s">
        <v>227</v>
      </c>
      <c r="G9" s="408">
        <v>4</v>
      </c>
      <c r="H9" s="408">
        <v>5</v>
      </c>
      <c r="I9" s="408">
        <v>6</v>
      </c>
      <c r="J9" s="408">
        <v>7</v>
      </c>
      <c r="K9" s="408" t="s">
        <v>466</v>
      </c>
    </row>
    <row r="10" spans="2:11">
      <c r="B10" s="921" t="s">
        <v>173</v>
      </c>
      <c r="C10" s="922"/>
      <c r="D10" s="432">
        <f>SUM(D11:D17)</f>
        <v>15608017</v>
      </c>
      <c r="E10" s="432">
        <f t="shared" ref="E10:K10" si="0">SUM(E11:E17)</f>
        <v>16027464</v>
      </c>
      <c r="F10" s="432">
        <f t="shared" si="0"/>
        <v>31635480.999999996</v>
      </c>
      <c r="G10" s="432">
        <f t="shared" si="0"/>
        <v>12364452.760000002</v>
      </c>
      <c r="H10" s="432">
        <f t="shared" si="0"/>
        <v>18422416.93</v>
      </c>
      <c r="I10" s="432">
        <f t="shared" si="0"/>
        <v>18264408.039999999</v>
      </c>
      <c r="J10" s="432">
        <f t="shared" si="0"/>
        <v>18264408.039999999</v>
      </c>
      <c r="K10" s="432">
        <f t="shared" si="0"/>
        <v>13213064.070000002</v>
      </c>
    </row>
    <row r="11" spans="2:11">
      <c r="B11" s="603"/>
      <c r="C11" s="602" t="s">
        <v>757</v>
      </c>
      <c r="D11" s="425">
        <v>10508791.65</v>
      </c>
      <c r="E11" s="425">
        <v>8479098.4700000007</v>
      </c>
      <c r="F11" s="425">
        <f>D11+E11</f>
        <v>18987890.120000001</v>
      </c>
      <c r="G11" s="425">
        <v>9005021.8699999992</v>
      </c>
      <c r="H11" s="425">
        <v>13360027.93</v>
      </c>
      <c r="I11" s="425">
        <v>13360027.93</v>
      </c>
      <c r="J11" s="425">
        <v>13360027.93</v>
      </c>
      <c r="K11" s="425">
        <f>F11-H11</f>
        <v>5627862.1900000013</v>
      </c>
    </row>
    <row r="12" spans="2:11">
      <c r="B12" s="603"/>
      <c r="C12" s="602" t="s">
        <v>758</v>
      </c>
      <c r="D12" s="425">
        <v>350000</v>
      </c>
      <c r="E12" s="425">
        <v>21513.61</v>
      </c>
      <c r="F12" s="425">
        <f t="shared" ref="F12:F15" si="1">D12+E12</f>
        <v>371513.61</v>
      </c>
      <c r="G12" s="425">
        <v>170486.64</v>
      </c>
      <c r="H12" s="425">
        <v>251229.51</v>
      </c>
      <c r="I12" s="425">
        <v>251229.51</v>
      </c>
      <c r="J12" s="425">
        <v>251229.51</v>
      </c>
      <c r="K12" s="425">
        <f t="shared" ref="K12:K17" si="2">F12-H12</f>
        <v>120284.09999999998</v>
      </c>
    </row>
    <row r="13" spans="2:11">
      <c r="B13" s="603"/>
      <c r="C13" s="602" t="s">
        <v>759</v>
      </c>
      <c r="D13" s="425">
        <v>1661511.61</v>
      </c>
      <c r="E13" s="425">
        <v>2685272.81</v>
      </c>
      <c r="F13" s="425">
        <f t="shared" si="1"/>
        <v>4346784.42</v>
      </c>
      <c r="G13" s="425">
        <v>395361.14</v>
      </c>
      <c r="H13" s="425">
        <v>852297.1</v>
      </c>
      <c r="I13" s="425">
        <v>852297.1</v>
      </c>
      <c r="J13" s="425">
        <v>852297.1</v>
      </c>
      <c r="K13" s="425">
        <f t="shared" si="2"/>
        <v>3494487.32</v>
      </c>
    </row>
    <row r="14" spans="2:11">
      <c r="B14" s="603"/>
      <c r="C14" s="602" t="s">
        <v>760</v>
      </c>
      <c r="D14" s="425">
        <v>2381134.81</v>
      </c>
      <c r="E14" s="425">
        <v>2621405.16</v>
      </c>
      <c r="F14" s="425">
        <f t="shared" si="1"/>
        <v>5002539.9700000007</v>
      </c>
      <c r="G14" s="425">
        <v>2062633.3</v>
      </c>
      <c r="H14" s="425">
        <v>2873096.78</v>
      </c>
      <c r="I14" s="425">
        <v>2715087.89</v>
      </c>
      <c r="J14" s="425">
        <v>2715087.89</v>
      </c>
      <c r="K14" s="425">
        <f t="shared" si="2"/>
        <v>2129443.1900000009</v>
      </c>
    </row>
    <row r="15" spans="2:11">
      <c r="B15" s="603"/>
      <c r="C15" s="602" t="s">
        <v>761</v>
      </c>
      <c r="D15" s="425">
        <v>706578.93</v>
      </c>
      <c r="E15" s="425">
        <v>935095.95</v>
      </c>
      <c r="F15" s="425">
        <f t="shared" si="1"/>
        <v>1641674.88</v>
      </c>
      <c r="G15" s="425">
        <v>730949.81</v>
      </c>
      <c r="H15" s="425">
        <v>1085765.6100000001</v>
      </c>
      <c r="I15" s="425">
        <v>1085765.6100000001</v>
      </c>
      <c r="J15" s="425">
        <v>1085765.6100000001</v>
      </c>
      <c r="K15" s="425">
        <f t="shared" si="2"/>
        <v>555909.26999999979</v>
      </c>
    </row>
    <row r="16" spans="2:11">
      <c r="B16" s="603"/>
      <c r="C16" s="602" t="s">
        <v>762</v>
      </c>
      <c r="D16" s="425">
        <v>0</v>
      </c>
      <c r="E16" s="425">
        <v>0</v>
      </c>
      <c r="F16" s="425">
        <f t="shared" ref="F16:F17" si="3">D16+E16</f>
        <v>0</v>
      </c>
      <c r="G16" s="425">
        <v>0</v>
      </c>
      <c r="H16" s="425">
        <v>0</v>
      </c>
      <c r="I16" s="425">
        <f t="shared" ref="I16" si="4">F16-G16</f>
        <v>0</v>
      </c>
      <c r="J16" s="425">
        <v>0</v>
      </c>
      <c r="K16" s="425"/>
    </row>
    <row r="17" spans="2:11">
      <c r="B17" s="603"/>
      <c r="C17" s="602" t="s">
        <v>763</v>
      </c>
      <c r="D17" s="432">
        <v>0</v>
      </c>
      <c r="E17" s="425">
        <v>1285078</v>
      </c>
      <c r="F17" s="425">
        <f t="shared" si="3"/>
        <v>1285078</v>
      </c>
      <c r="G17" s="425">
        <v>0</v>
      </c>
      <c r="H17" s="425">
        <v>0</v>
      </c>
      <c r="I17" s="425">
        <v>0</v>
      </c>
      <c r="J17" s="425">
        <v>0</v>
      </c>
      <c r="K17" s="425">
        <f t="shared" si="2"/>
        <v>1285078</v>
      </c>
    </row>
    <row r="18" spans="2:11">
      <c r="B18" s="603"/>
      <c r="C18" s="604"/>
      <c r="D18" s="432"/>
      <c r="E18" s="432"/>
      <c r="F18" s="432"/>
      <c r="G18" s="432"/>
      <c r="H18" s="432"/>
      <c r="I18" s="432"/>
      <c r="J18" s="432"/>
      <c r="K18" s="432"/>
    </row>
    <row r="19" spans="2:11">
      <c r="B19" s="921" t="s">
        <v>85</v>
      </c>
      <c r="C19" s="922"/>
      <c r="D19" s="432">
        <f>SUM(D20:D28)</f>
        <v>482850</v>
      </c>
      <c r="E19" s="432">
        <f t="shared" ref="E19:K19" si="5">SUM(E20:E28)</f>
        <v>995702.32999999984</v>
      </c>
      <c r="F19" s="432">
        <f t="shared" si="5"/>
        <v>1478552.33</v>
      </c>
      <c r="G19" s="432">
        <f t="shared" si="5"/>
        <v>970475.79</v>
      </c>
      <c r="H19" s="432">
        <f t="shared" si="5"/>
        <v>589382.23</v>
      </c>
      <c r="I19" s="432">
        <f t="shared" si="5"/>
        <v>589382.23</v>
      </c>
      <c r="J19" s="432">
        <f t="shared" si="5"/>
        <v>589382.23</v>
      </c>
      <c r="K19" s="432">
        <f t="shared" si="5"/>
        <v>889170.09999999986</v>
      </c>
    </row>
    <row r="20" spans="2:11" ht="25.5">
      <c r="B20" s="433"/>
      <c r="C20" s="434" t="s">
        <v>764</v>
      </c>
      <c r="D20" s="425">
        <v>138350</v>
      </c>
      <c r="E20" s="425">
        <v>345046.2</v>
      </c>
      <c r="F20" s="425">
        <f>D20+E20</f>
        <v>483396.2</v>
      </c>
      <c r="G20" s="425">
        <v>208989.25</v>
      </c>
      <c r="H20" s="425">
        <v>162776.51</v>
      </c>
      <c r="I20" s="425">
        <v>162776.51</v>
      </c>
      <c r="J20" s="425">
        <v>162776.51</v>
      </c>
      <c r="K20" s="425">
        <f t="shared" ref="K20:K27" si="6">F20-H20</f>
        <v>320619.69</v>
      </c>
    </row>
    <row r="21" spans="2:11">
      <c r="B21" s="433"/>
      <c r="C21" s="434" t="s">
        <v>765</v>
      </c>
      <c r="D21" s="425">
        <v>17000</v>
      </c>
      <c r="E21" s="425">
        <v>32257.45</v>
      </c>
      <c r="F21" s="425">
        <f t="shared" ref="F21:F27" si="7">D21+E21</f>
        <v>49257.45</v>
      </c>
      <c r="G21" s="425">
        <v>36970.81</v>
      </c>
      <c r="H21" s="425">
        <v>33763.99</v>
      </c>
      <c r="I21" s="425">
        <v>33763.99</v>
      </c>
      <c r="J21" s="425">
        <v>33763.99</v>
      </c>
      <c r="K21" s="425">
        <f t="shared" si="6"/>
        <v>15493.46</v>
      </c>
    </row>
    <row r="22" spans="2:11">
      <c r="B22" s="433"/>
      <c r="C22" s="434" t="s">
        <v>766</v>
      </c>
      <c r="D22" s="425">
        <v>1500</v>
      </c>
      <c r="E22" s="425">
        <v>6444</v>
      </c>
      <c r="F22" s="425">
        <f t="shared" si="7"/>
        <v>7944</v>
      </c>
      <c r="G22" s="425">
        <v>7943.38</v>
      </c>
      <c r="H22" s="425">
        <v>1383.4</v>
      </c>
      <c r="I22" s="425">
        <v>1383.4</v>
      </c>
      <c r="J22" s="425">
        <v>1383.4</v>
      </c>
      <c r="K22" s="425">
        <f t="shared" si="6"/>
        <v>6560.6</v>
      </c>
    </row>
    <row r="23" spans="2:11">
      <c r="B23" s="433"/>
      <c r="C23" s="434" t="s">
        <v>767</v>
      </c>
      <c r="D23" s="425">
        <v>45000</v>
      </c>
      <c r="E23" s="425">
        <v>124436.17</v>
      </c>
      <c r="F23" s="425">
        <f t="shared" si="7"/>
        <v>169436.16999999998</v>
      </c>
      <c r="G23" s="425">
        <v>163510.57</v>
      </c>
      <c r="H23" s="425">
        <v>79103.850000000006</v>
      </c>
      <c r="I23" s="425">
        <v>79103.850000000006</v>
      </c>
      <c r="J23" s="425">
        <v>79103.850000000006</v>
      </c>
      <c r="K23" s="425">
        <f t="shared" si="6"/>
        <v>90332.319999999978</v>
      </c>
    </row>
    <row r="24" spans="2:11">
      <c r="B24" s="433"/>
      <c r="C24" s="434" t="s">
        <v>768</v>
      </c>
      <c r="D24" s="425">
        <v>64500</v>
      </c>
      <c r="E24" s="425">
        <v>38001.29</v>
      </c>
      <c r="F24" s="425">
        <f t="shared" si="7"/>
        <v>102501.29000000001</v>
      </c>
      <c r="G24" s="425">
        <v>92561.96</v>
      </c>
      <c r="H24" s="425">
        <v>27210.66</v>
      </c>
      <c r="I24" s="425">
        <v>27210.66</v>
      </c>
      <c r="J24" s="425">
        <v>27210.66</v>
      </c>
      <c r="K24" s="425">
        <f t="shared" si="6"/>
        <v>75290.63</v>
      </c>
    </row>
    <row r="25" spans="2:11">
      <c r="B25" s="433"/>
      <c r="C25" s="434" t="s">
        <v>769</v>
      </c>
      <c r="D25" s="425">
        <v>105000</v>
      </c>
      <c r="E25" s="425">
        <v>132238.79999999999</v>
      </c>
      <c r="F25" s="425">
        <f t="shared" si="7"/>
        <v>237238.8</v>
      </c>
      <c r="G25" s="425">
        <v>183736.68</v>
      </c>
      <c r="H25" s="425">
        <v>153812.45000000001</v>
      </c>
      <c r="I25" s="425">
        <v>153812.45000000001</v>
      </c>
      <c r="J25" s="425">
        <v>153812.45000000001</v>
      </c>
      <c r="K25" s="425">
        <f t="shared" si="6"/>
        <v>83426.349999999977</v>
      </c>
    </row>
    <row r="26" spans="2:11">
      <c r="B26" s="433"/>
      <c r="C26" s="434" t="s">
        <v>770</v>
      </c>
      <c r="D26" s="425">
        <v>55000</v>
      </c>
      <c r="E26" s="425">
        <v>105579.71</v>
      </c>
      <c r="F26" s="425">
        <f t="shared" si="7"/>
        <v>160579.71000000002</v>
      </c>
      <c r="G26" s="425">
        <v>99209</v>
      </c>
      <c r="H26" s="425">
        <v>19420.89</v>
      </c>
      <c r="I26" s="425">
        <v>19420.89</v>
      </c>
      <c r="J26" s="425">
        <v>19420.89</v>
      </c>
      <c r="K26" s="425">
        <f t="shared" si="6"/>
        <v>141158.82</v>
      </c>
    </row>
    <row r="27" spans="2:11">
      <c r="B27" s="433"/>
      <c r="C27" s="434" t="s">
        <v>771</v>
      </c>
      <c r="D27" s="425">
        <v>0</v>
      </c>
      <c r="E27" s="425">
        <v>0</v>
      </c>
      <c r="F27" s="425">
        <f t="shared" si="7"/>
        <v>0</v>
      </c>
      <c r="G27" s="425">
        <v>0</v>
      </c>
      <c r="H27" s="425">
        <v>0</v>
      </c>
      <c r="I27" s="425">
        <v>0</v>
      </c>
      <c r="J27" s="425">
        <v>0</v>
      </c>
      <c r="K27" s="425">
        <f t="shared" si="6"/>
        <v>0</v>
      </c>
    </row>
    <row r="28" spans="2:11">
      <c r="B28" s="433"/>
      <c r="C28" s="434" t="s">
        <v>772</v>
      </c>
      <c r="D28" s="425">
        <v>56500</v>
      </c>
      <c r="E28" s="425">
        <v>211698.71</v>
      </c>
      <c r="F28" s="425">
        <f t="shared" ref="F28" si="8">D28+E28</f>
        <v>268198.70999999996</v>
      </c>
      <c r="G28" s="425">
        <v>177554.14</v>
      </c>
      <c r="H28" s="425">
        <v>111910.48</v>
      </c>
      <c r="I28" s="425">
        <v>111910.48</v>
      </c>
      <c r="J28" s="425">
        <v>111910.48</v>
      </c>
      <c r="K28" s="425">
        <f t="shared" ref="K28" si="9">F28-H28</f>
        <v>156288.22999999998</v>
      </c>
    </row>
    <row r="29" spans="2:11">
      <c r="B29" s="921" t="s">
        <v>87</v>
      </c>
      <c r="C29" s="922"/>
      <c r="D29" s="432">
        <f>SUM(D30:D38)</f>
        <v>3350075</v>
      </c>
      <c r="E29" s="432">
        <f>SUM(E30:E38)</f>
        <v>2462843.37</v>
      </c>
      <c r="F29" s="432">
        <f t="shared" ref="F29:F50" si="10">+D29+E29</f>
        <v>5812918.3700000001</v>
      </c>
      <c r="G29" s="432"/>
      <c r="H29" s="432">
        <f>SUM(H30:H38)</f>
        <v>3116757.0900000003</v>
      </c>
      <c r="I29" s="432"/>
      <c r="J29" s="432">
        <f>SUM(J30:J38)</f>
        <v>3116757.0900000003</v>
      </c>
      <c r="K29" s="432">
        <f t="shared" ref="K29:K50" si="11">+F29-H29</f>
        <v>2696161.2799999998</v>
      </c>
    </row>
    <row r="30" spans="2:11">
      <c r="B30" s="433"/>
      <c r="C30" s="434" t="s">
        <v>773</v>
      </c>
      <c r="D30" s="425">
        <v>577399</v>
      </c>
      <c r="E30" s="425">
        <v>363337.86</v>
      </c>
      <c r="F30" s="425">
        <f>D30+E30</f>
        <v>940736.86</v>
      </c>
      <c r="G30" s="425">
        <v>675289.7</v>
      </c>
      <c r="H30" s="425">
        <v>609726.15</v>
      </c>
      <c r="I30" s="425">
        <v>609726.15</v>
      </c>
      <c r="J30" s="425">
        <v>609726.15</v>
      </c>
      <c r="K30" s="425">
        <f t="shared" ref="K30:K38" si="12">F30-H30</f>
        <v>331010.70999999996</v>
      </c>
    </row>
    <row r="31" spans="2:11">
      <c r="B31" s="433"/>
      <c r="C31" s="434" t="s">
        <v>774</v>
      </c>
      <c r="D31" s="425">
        <v>180000</v>
      </c>
      <c r="E31" s="425">
        <v>121924.98</v>
      </c>
      <c r="F31" s="425">
        <f t="shared" ref="F31:F38" si="13">D31+E31</f>
        <v>301924.98</v>
      </c>
      <c r="G31" s="425">
        <v>205762.98</v>
      </c>
      <c r="H31" s="425">
        <v>96364.98</v>
      </c>
      <c r="I31" s="425">
        <v>96364.98</v>
      </c>
      <c r="J31" s="425">
        <v>96364.98</v>
      </c>
      <c r="K31" s="425">
        <f t="shared" si="12"/>
        <v>205560</v>
      </c>
    </row>
    <row r="32" spans="2:11">
      <c r="B32" s="433"/>
      <c r="C32" s="434" t="s">
        <v>775</v>
      </c>
      <c r="D32" s="425">
        <v>567000</v>
      </c>
      <c r="E32" s="425">
        <v>276324</v>
      </c>
      <c r="F32" s="425">
        <f t="shared" si="13"/>
        <v>843324</v>
      </c>
      <c r="G32" s="425">
        <v>586856.97</v>
      </c>
      <c r="H32" s="425">
        <v>451856.97</v>
      </c>
      <c r="I32" s="425">
        <v>451856.97</v>
      </c>
      <c r="J32" s="425">
        <v>451856.97</v>
      </c>
      <c r="K32" s="425">
        <f t="shared" si="12"/>
        <v>391467.03</v>
      </c>
    </row>
    <row r="33" spans="2:11">
      <c r="B33" s="433"/>
      <c r="C33" s="434" t="s">
        <v>776</v>
      </c>
      <c r="D33" s="425">
        <v>30000</v>
      </c>
      <c r="E33" s="425">
        <v>71503.95</v>
      </c>
      <c r="F33" s="425">
        <f t="shared" si="13"/>
        <v>101503.95</v>
      </c>
      <c r="G33" s="425">
        <v>101503.95</v>
      </c>
      <c r="H33" s="425">
        <v>101503.95</v>
      </c>
      <c r="I33" s="425">
        <v>101503.95</v>
      </c>
      <c r="J33" s="425">
        <v>101503.95</v>
      </c>
      <c r="K33" s="425">
        <f t="shared" si="12"/>
        <v>0</v>
      </c>
    </row>
    <row r="34" spans="2:11" ht="17.25" customHeight="1">
      <c r="B34" s="433"/>
      <c r="C34" s="434" t="s">
        <v>777</v>
      </c>
      <c r="D34" s="425">
        <v>1135170</v>
      </c>
      <c r="E34" s="425">
        <v>689756.68</v>
      </c>
      <c r="F34" s="425">
        <f t="shared" si="13"/>
        <v>1824926.6800000002</v>
      </c>
      <c r="G34" s="425">
        <v>1432282.49</v>
      </c>
      <c r="H34" s="425">
        <v>1086432.51</v>
      </c>
      <c r="I34" s="425">
        <v>1086432.51</v>
      </c>
      <c r="J34" s="425">
        <v>1086432.51</v>
      </c>
      <c r="K34" s="425">
        <f t="shared" si="12"/>
        <v>738494.17000000016</v>
      </c>
    </row>
    <row r="35" spans="2:11">
      <c r="B35" s="433"/>
      <c r="C35" s="434" t="s">
        <v>778</v>
      </c>
      <c r="D35" s="425">
        <v>91500</v>
      </c>
      <c r="E35" s="425">
        <v>91500</v>
      </c>
      <c r="F35" s="425">
        <f t="shared" si="13"/>
        <v>183000</v>
      </c>
      <c r="G35" s="425">
        <v>157667.5</v>
      </c>
      <c r="H35" s="425">
        <v>12760</v>
      </c>
      <c r="I35" s="425">
        <v>12760</v>
      </c>
      <c r="J35" s="425">
        <v>12760</v>
      </c>
      <c r="K35" s="425">
        <f t="shared" si="12"/>
        <v>170240</v>
      </c>
    </row>
    <row r="36" spans="2:11">
      <c r="B36" s="433"/>
      <c r="C36" s="434" t="s">
        <v>779</v>
      </c>
      <c r="D36" s="425">
        <v>60750</v>
      </c>
      <c r="E36" s="425">
        <v>98968.29</v>
      </c>
      <c r="F36" s="425">
        <f t="shared" si="13"/>
        <v>159718.28999999998</v>
      </c>
      <c r="G36" s="425">
        <v>138224.62</v>
      </c>
      <c r="H36" s="425">
        <v>72149.929999999993</v>
      </c>
      <c r="I36" s="425">
        <v>72149.929999999993</v>
      </c>
      <c r="J36" s="425">
        <v>72149.929999999993</v>
      </c>
      <c r="K36" s="425">
        <f t="shared" si="12"/>
        <v>87568.359999999986</v>
      </c>
    </row>
    <row r="37" spans="2:11">
      <c r="B37" s="433"/>
      <c r="C37" s="434" t="s">
        <v>780</v>
      </c>
      <c r="D37" s="425">
        <v>175100</v>
      </c>
      <c r="E37" s="425">
        <v>100139.75</v>
      </c>
      <c r="F37" s="425">
        <f t="shared" si="13"/>
        <v>275239.75</v>
      </c>
      <c r="G37" s="425">
        <v>187605.9</v>
      </c>
      <c r="H37" s="425">
        <v>183536.9</v>
      </c>
      <c r="I37" s="425">
        <v>183536.9</v>
      </c>
      <c r="J37" s="425">
        <v>183536.9</v>
      </c>
      <c r="K37" s="425">
        <f t="shared" si="12"/>
        <v>91702.85</v>
      </c>
    </row>
    <row r="38" spans="2:11">
      <c r="B38" s="433"/>
      <c r="C38" s="434" t="s">
        <v>781</v>
      </c>
      <c r="D38" s="425">
        <v>533156</v>
      </c>
      <c r="E38" s="425">
        <v>649387.86</v>
      </c>
      <c r="F38" s="425">
        <f t="shared" si="13"/>
        <v>1182543.8599999999</v>
      </c>
      <c r="G38" s="425">
        <v>596640.06000000006</v>
      </c>
      <c r="H38" s="425">
        <v>502425.7</v>
      </c>
      <c r="I38" s="425">
        <v>502425.7</v>
      </c>
      <c r="J38" s="425">
        <v>502425.7</v>
      </c>
      <c r="K38" s="425">
        <f t="shared" si="12"/>
        <v>680118.15999999992</v>
      </c>
    </row>
    <row r="39" spans="2:11">
      <c r="B39" s="921" t="s">
        <v>216</v>
      </c>
      <c r="C39" s="922"/>
      <c r="D39" s="432">
        <f>SUM(D40:D40)</f>
        <v>100000</v>
      </c>
      <c r="E39" s="432">
        <f>SUM(E40:E40)</f>
        <v>97500</v>
      </c>
      <c r="F39" s="432">
        <f t="shared" si="10"/>
        <v>197500</v>
      </c>
      <c r="G39" s="432"/>
      <c r="H39" s="432">
        <f>SUM(H40:H40)</f>
        <v>94967.32</v>
      </c>
      <c r="I39" s="432"/>
      <c r="J39" s="432">
        <f>SUM(J40:J40)</f>
        <v>94967.32</v>
      </c>
      <c r="K39" s="432">
        <f t="shared" si="11"/>
        <v>102532.68</v>
      </c>
    </row>
    <row r="40" spans="2:11">
      <c r="B40" s="433"/>
      <c r="C40" s="434" t="s">
        <v>782</v>
      </c>
      <c r="D40" s="425">
        <v>100000</v>
      </c>
      <c r="E40" s="425">
        <v>97500</v>
      </c>
      <c r="F40" s="425">
        <f>D40+E40</f>
        <v>197500</v>
      </c>
      <c r="G40" s="425">
        <v>147487.32</v>
      </c>
      <c r="H40" s="425">
        <v>94967.32</v>
      </c>
      <c r="I40" s="425">
        <v>94967.32</v>
      </c>
      <c r="J40" s="425">
        <v>94967.32</v>
      </c>
      <c r="K40" s="425">
        <f t="shared" ref="K40" si="14">F40-H40</f>
        <v>102532.68</v>
      </c>
    </row>
    <row r="41" spans="2:11">
      <c r="B41" s="921" t="s">
        <v>234</v>
      </c>
      <c r="C41" s="922"/>
      <c r="D41" s="432">
        <f>SUM(D42:D45)</f>
        <v>327830</v>
      </c>
      <c r="E41" s="432">
        <f t="shared" ref="E41:K41" si="15">SUM(E42:E45)</f>
        <v>3524879.02</v>
      </c>
      <c r="F41" s="432">
        <f t="shared" si="15"/>
        <v>3852709.0199999996</v>
      </c>
      <c r="G41" s="432">
        <f t="shared" si="15"/>
        <v>2949871.75</v>
      </c>
      <c r="H41" s="432">
        <f t="shared" si="15"/>
        <v>499206.97</v>
      </c>
      <c r="I41" s="432">
        <f t="shared" si="15"/>
        <v>499206.97</v>
      </c>
      <c r="J41" s="432">
        <f t="shared" si="15"/>
        <v>499206.97</v>
      </c>
      <c r="K41" s="432">
        <f t="shared" si="15"/>
        <v>3353502.05</v>
      </c>
    </row>
    <row r="42" spans="2:11">
      <c r="B42" s="433"/>
      <c r="C42" s="434" t="s">
        <v>338</v>
      </c>
      <c r="D42" s="425">
        <v>327830</v>
      </c>
      <c r="E42" s="425">
        <v>2032783.26</v>
      </c>
      <c r="F42" s="425">
        <f>D42+E42</f>
        <v>2360613.2599999998</v>
      </c>
      <c r="G42" s="425">
        <v>1701342.32</v>
      </c>
      <c r="H42" s="425">
        <v>492343.54</v>
      </c>
      <c r="I42" s="425">
        <v>492343.54</v>
      </c>
      <c r="J42" s="425">
        <v>492343.54</v>
      </c>
      <c r="K42" s="425">
        <f t="shared" ref="K42:K45" si="16">F42-H42</f>
        <v>1868269.7199999997</v>
      </c>
    </row>
    <row r="43" spans="2:11">
      <c r="B43" s="433"/>
      <c r="C43" s="434" t="s">
        <v>339</v>
      </c>
      <c r="D43" s="425"/>
      <c r="E43" s="425">
        <v>76095.759999999995</v>
      </c>
      <c r="F43" s="425">
        <f t="shared" ref="F43:F45" si="17">D43+E43</f>
        <v>76095.759999999995</v>
      </c>
      <c r="G43" s="425">
        <v>58511.43</v>
      </c>
      <c r="H43" s="425">
        <v>6863.43</v>
      </c>
      <c r="I43" s="425">
        <v>6863.43</v>
      </c>
      <c r="J43" s="425">
        <v>6863.43</v>
      </c>
      <c r="K43" s="425">
        <f t="shared" si="16"/>
        <v>69232.329999999987</v>
      </c>
    </row>
    <row r="44" spans="2:11">
      <c r="B44" s="433"/>
      <c r="C44" s="434" t="s">
        <v>340</v>
      </c>
      <c r="D44" s="425"/>
      <c r="E44" s="425">
        <v>20000</v>
      </c>
      <c r="F44" s="425">
        <f t="shared" si="17"/>
        <v>20000</v>
      </c>
      <c r="G44" s="425">
        <v>0</v>
      </c>
      <c r="H44" s="425">
        <v>0</v>
      </c>
      <c r="I44" s="425">
        <v>0</v>
      </c>
      <c r="J44" s="425">
        <v>0</v>
      </c>
      <c r="K44" s="425">
        <f t="shared" si="16"/>
        <v>20000</v>
      </c>
    </row>
    <row r="45" spans="2:11">
      <c r="B45" s="433"/>
      <c r="C45" s="434" t="s">
        <v>343</v>
      </c>
      <c r="D45" s="425"/>
      <c r="E45" s="425">
        <v>1396000</v>
      </c>
      <c r="F45" s="425">
        <f t="shared" si="17"/>
        <v>1396000</v>
      </c>
      <c r="G45" s="425">
        <v>1190018</v>
      </c>
      <c r="H45" s="425">
        <v>0</v>
      </c>
      <c r="I45" s="425">
        <v>0</v>
      </c>
      <c r="J45" s="425">
        <v>0</v>
      </c>
      <c r="K45" s="425">
        <f t="shared" si="16"/>
        <v>1396000</v>
      </c>
    </row>
    <row r="46" spans="2:11">
      <c r="B46" s="921" t="s">
        <v>783</v>
      </c>
      <c r="C46" s="923"/>
      <c r="D46" s="425">
        <f>+D47</f>
        <v>0</v>
      </c>
      <c r="E46" s="425">
        <f t="shared" ref="E46:K46" si="18">+E47</f>
        <v>0</v>
      </c>
      <c r="F46" s="425">
        <f t="shared" si="18"/>
        <v>0</v>
      </c>
      <c r="G46" s="425">
        <f t="shared" si="18"/>
        <v>0</v>
      </c>
      <c r="H46" s="425">
        <f t="shared" si="18"/>
        <v>0</v>
      </c>
      <c r="I46" s="425">
        <f t="shared" si="18"/>
        <v>0</v>
      </c>
      <c r="J46" s="425">
        <f t="shared" si="18"/>
        <v>0</v>
      </c>
      <c r="K46" s="425">
        <f t="shared" si="18"/>
        <v>0</v>
      </c>
    </row>
    <row r="47" spans="2:11">
      <c r="B47" s="433"/>
      <c r="C47" s="434" t="s">
        <v>347</v>
      </c>
      <c r="D47" s="425"/>
      <c r="E47" s="425"/>
      <c r="F47" s="425"/>
      <c r="G47" s="425"/>
      <c r="H47" s="425"/>
      <c r="I47" s="425"/>
      <c r="J47" s="425"/>
      <c r="K47" s="432"/>
    </row>
    <row r="48" spans="2:11">
      <c r="B48" s="921" t="s">
        <v>784</v>
      </c>
      <c r="C48" s="923"/>
      <c r="D48" s="432">
        <f>SUM(D49:D50)</f>
        <v>1022743.92</v>
      </c>
      <c r="E48" s="432">
        <f t="shared" ref="E48:K48" si="19">SUM(E49:E50)</f>
        <v>-1017162.88</v>
      </c>
      <c r="F48" s="432">
        <f t="shared" si="19"/>
        <v>5581.0400000000373</v>
      </c>
      <c r="G48" s="432">
        <f t="shared" si="19"/>
        <v>0</v>
      </c>
      <c r="H48" s="432">
        <f t="shared" si="19"/>
        <v>0</v>
      </c>
      <c r="I48" s="432">
        <f t="shared" si="19"/>
        <v>0</v>
      </c>
      <c r="J48" s="432">
        <f t="shared" si="19"/>
        <v>0</v>
      </c>
      <c r="K48" s="432">
        <f t="shared" si="19"/>
        <v>5581.0400000000373</v>
      </c>
    </row>
    <row r="49" spans="1:12">
      <c r="B49" s="433"/>
      <c r="C49" s="434" t="s">
        <v>351</v>
      </c>
      <c r="D49" s="425">
        <v>1022743.92</v>
      </c>
      <c r="E49" s="425">
        <v>-1017162.88</v>
      </c>
      <c r="F49" s="425">
        <f>D49+E49</f>
        <v>5581.0400000000373</v>
      </c>
      <c r="G49" s="425">
        <v>0</v>
      </c>
      <c r="H49" s="425">
        <v>0</v>
      </c>
      <c r="I49" s="425">
        <v>0</v>
      </c>
      <c r="J49" s="425">
        <v>0</v>
      </c>
      <c r="K49" s="425">
        <f t="shared" ref="K49" si="20">F49-H49</f>
        <v>5581.0400000000373</v>
      </c>
    </row>
    <row r="50" spans="1:12">
      <c r="B50" s="433"/>
      <c r="C50" s="434" t="s">
        <v>299</v>
      </c>
      <c r="D50" s="425">
        <v>0</v>
      </c>
      <c r="E50" s="425">
        <v>0</v>
      </c>
      <c r="F50" s="425">
        <f t="shared" si="10"/>
        <v>0</v>
      </c>
      <c r="G50" s="425"/>
      <c r="H50" s="425"/>
      <c r="I50" s="425"/>
      <c r="J50" s="425">
        <v>0</v>
      </c>
      <c r="K50" s="432">
        <f t="shared" si="11"/>
        <v>0</v>
      </c>
    </row>
    <row r="51" spans="1:12" s="406" customFormat="1">
      <c r="A51" s="306"/>
      <c r="B51" s="435"/>
      <c r="C51" s="436" t="s">
        <v>228</v>
      </c>
      <c r="D51" s="437">
        <f>+D10+D19+D29+D39+D41+D46+D48</f>
        <v>20891515.920000002</v>
      </c>
      <c r="E51" s="437">
        <f t="shared" ref="E51:K51" si="21">+E10+E19+E29+E39+E41+E46+E48</f>
        <v>22091225.84</v>
      </c>
      <c r="F51" s="437">
        <f t="shared" si="21"/>
        <v>42982741.759999998</v>
      </c>
      <c r="G51" s="437">
        <f t="shared" si="21"/>
        <v>16284800.300000001</v>
      </c>
      <c r="H51" s="437">
        <f t="shared" si="21"/>
        <v>22722730.539999999</v>
      </c>
      <c r="I51" s="437">
        <f t="shared" si="21"/>
        <v>19352997.239999998</v>
      </c>
      <c r="J51" s="437">
        <f t="shared" si="21"/>
        <v>22564721.649999999</v>
      </c>
      <c r="K51" s="437">
        <f t="shared" si="21"/>
        <v>20260011.220000003</v>
      </c>
      <c r="L51" s="306"/>
    </row>
    <row r="53" spans="1:12">
      <c r="B53" s="16" t="s">
        <v>76</v>
      </c>
      <c r="F53" s="431"/>
      <c r="G53" s="431"/>
      <c r="H53" s="431"/>
      <c r="I53" s="431"/>
      <c r="J53" s="431"/>
      <c r="K53" s="431"/>
    </row>
    <row r="55" spans="1:12">
      <c r="D55" s="431" t="str">
        <f>IF(D52=CAdmon!D37," ","ERROR")</f>
        <v xml:space="preserve"> </v>
      </c>
      <c r="E55" s="431" t="str">
        <f>IF(E52=CAdmon!E37," ","ERROR")</f>
        <v xml:space="preserve"> </v>
      </c>
      <c r="F55" s="431" t="str">
        <f>IF(F52=CAdmon!F37," ","ERROR")</f>
        <v xml:space="preserve"> </v>
      </c>
      <c r="G55" s="431"/>
      <c r="H55" s="431" t="str">
        <f>IF(H52=CAdmon!H37," ","ERROR")</f>
        <v xml:space="preserve"> </v>
      </c>
      <c r="I55" s="431"/>
      <c r="J55" s="431" t="str">
        <f>IF(J52=CAdmon!J37," ","ERROR")</f>
        <v xml:space="preserve"> </v>
      </c>
      <c r="K55" s="431" t="str">
        <f>IF(K52=CAdmon!K37," ","ERROR")</f>
        <v xml:space="preserve"> </v>
      </c>
    </row>
    <row r="56" spans="1:12">
      <c r="C56" s="280" t="s">
        <v>573</v>
      </c>
      <c r="F56" s="280" t="s">
        <v>574</v>
      </c>
      <c r="G56" s="280"/>
      <c r="H56" s="280"/>
      <c r="I56" s="280"/>
      <c r="J56" s="280"/>
      <c r="K56" s="280"/>
    </row>
    <row r="57" spans="1:12">
      <c r="C57" s="284" t="s">
        <v>4115</v>
      </c>
      <c r="F57" s="805" t="s">
        <v>561</v>
      </c>
      <c r="G57" s="805"/>
      <c r="H57" s="805"/>
      <c r="I57" s="805"/>
      <c r="J57" s="805"/>
      <c r="K57" s="805"/>
    </row>
    <row r="58" spans="1:12">
      <c r="C58" s="284" t="s">
        <v>4114</v>
      </c>
      <c r="F58" s="802" t="s">
        <v>562</v>
      </c>
      <c r="G58" s="802"/>
      <c r="H58" s="802"/>
      <c r="I58" s="802"/>
      <c r="J58" s="802"/>
      <c r="K58" s="802"/>
    </row>
  </sheetData>
  <mergeCells count="16">
    <mergeCell ref="F57:K57"/>
    <mergeCell ref="F58:K58"/>
    <mergeCell ref="K7:K8"/>
    <mergeCell ref="B10:C10"/>
    <mergeCell ref="B19:C19"/>
    <mergeCell ref="B29:C29"/>
    <mergeCell ref="B39:C39"/>
    <mergeCell ref="B46:C46"/>
    <mergeCell ref="B48:C48"/>
    <mergeCell ref="B1:K1"/>
    <mergeCell ref="B2:K2"/>
    <mergeCell ref="B3:K3"/>
    <mergeCell ref="B41:C41"/>
    <mergeCell ref="B7:C9"/>
    <mergeCell ref="D7:J7"/>
    <mergeCell ref="D5:H5"/>
  </mergeCells>
  <printOptions horizontalCentered="1"/>
  <pageMargins left="0.70866141732283472" right="0.39370078740157483" top="0.43307086614173229" bottom="0" header="0.31496062992125984" footer="0.31496062992125984"/>
  <pageSetup scale="69" fitToHeight="0" orientation="landscape" r:id="rId1"/>
  <ignoredErrors>
    <ignoredError sqref="F29 F39" formula="1"/>
  </ignoredErrors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54"/>
  <sheetViews>
    <sheetView showGridLines="0" zoomScale="85" zoomScaleNormal="85" workbookViewId="0">
      <selection activeCell="B4" sqref="B4"/>
    </sheetView>
  </sheetViews>
  <sheetFormatPr baseColWidth="10" defaultRowHeight="12.75"/>
  <cols>
    <col min="1" max="1" width="1.5703125" style="26" customWidth="1"/>
    <col min="2" max="2" width="4.5703125" style="459" customWidth="1"/>
    <col min="3" max="3" width="60.28515625" style="275" customWidth="1"/>
    <col min="4" max="4" width="14.140625" style="275" bestFit="1" customWidth="1"/>
    <col min="5" max="5" width="14.42578125" style="275" bestFit="1" customWidth="1"/>
    <col min="6" max="6" width="14.42578125" style="275" customWidth="1"/>
    <col min="7" max="7" width="15.28515625" style="275" bestFit="1" customWidth="1"/>
    <col min="8" max="11" width="14.140625" style="275" bestFit="1" customWidth="1"/>
    <col min="12" max="12" width="3.28515625" style="26" customWidth="1"/>
    <col min="13" max="16384" width="11.42578125" style="275"/>
  </cols>
  <sheetData>
    <row r="1" spans="1:12" ht="18.75" customHeight="1">
      <c r="B1" s="824" t="s">
        <v>451</v>
      </c>
      <c r="C1" s="824"/>
      <c r="D1" s="824"/>
      <c r="E1" s="824"/>
      <c r="F1" s="824"/>
      <c r="G1" s="824"/>
      <c r="H1" s="824"/>
      <c r="I1" s="824"/>
      <c r="J1" s="824"/>
      <c r="K1" s="824"/>
    </row>
    <row r="2" spans="1:12" ht="18.75" customHeight="1">
      <c r="B2" s="824" t="s">
        <v>455</v>
      </c>
      <c r="C2" s="824"/>
      <c r="D2" s="824"/>
      <c r="E2" s="824"/>
      <c r="F2" s="824"/>
      <c r="G2" s="824"/>
      <c r="H2" s="824"/>
      <c r="I2" s="824"/>
      <c r="J2" s="824"/>
      <c r="K2" s="824"/>
    </row>
    <row r="3" spans="1:12" ht="18.75" customHeight="1">
      <c r="B3" s="824" t="s">
        <v>4135</v>
      </c>
      <c r="C3" s="824"/>
      <c r="D3" s="824"/>
      <c r="E3" s="824"/>
      <c r="F3" s="824"/>
      <c r="G3" s="824"/>
      <c r="H3" s="824"/>
      <c r="I3" s="824"/>
      <c r="J3" s="824"/>
      <c r="K3" s="824"/>
    </row>
    <row r="4" spans="1:12" s="26" customFormat="1" ht="9" customHeight="1">
      <c r="B4" s="438"/>
      <c r="C4" s="438"/>
      <c r="D4" s="438"/>
      <c r="E4" s="438"/>
      <c r="F4" s="438"/>
      <c r="G4" s="438"/>
      <c r="H4" s="438"/>
      <c r="I4" s="438"/>
      <c r="J4" s="438"/>
      <c r="K4" s="438"/>
    </row>
    <row r="5" spans="1:12" s="26" customFormat="1" ht="21.75" customHeight="1">
      <c r="C5" s="31" t="s">
        <v>3</v>
      </c>
      <c r="D5" s="792" t="s">
        <v>590</v>
      </c>
      <c r="E5" s="792"/>
      <c r="F5" s="792"/>
      <c r="G5" s="792"/>
      <c r="H5" s="792"/>
      <c r="I5"/>
      <c r="J5"/>
      <c r="K5" s="439"/>
    </row>
    <row r="6" spans="1:12" s="26" customFormat="1" ht="9" customHeight="1">
      <c r="B6" s="439"/>
      <c r="C6" s="439"/>
      <c r="D6" s="439"/>
      <c r="E6" s="439"/>
      <c r="F6" s="439"/>
      <c r="G6" s="439"/>
      <c r="H6" s="439"/>
      <c r="I6" s="439"/>
      <c r="J6" s="439"/>
      <c r="K6" s="439"/>
    </row>
    <row r="7" spans="1:12">
      <c r="B7" s="913" t="s">
        <v>74</v>
      </c>
      <c r="C7" s="913"/>
      <c r="D7" s="914" t="s">
        <v>222</v>
      </c>
      <c r="E7" s="914"/>
      <c r="F7" s="914"/>
      <c r="G7" s="914"/>
      <c r="H7" s="914"/>
      <c r="I7" s="914"/>
      <c r="J7" s="914"/>
      <c r="K7" s="914" t="s">
        <v>223</v>
      </c>
    </row>
    <row r="8" spans="1:12" ht="25.5">
      <c r="B8" s="913"/>
      <c r="C8" s="913"/>
      <c r="D8" s="408" t="s">
        <v>224</v>
      </c>
      <c r="E8" s="408" t="s">
        <v>225</v>
      </c>
      <c r="F8" s="408" t="s">
        <v>203</v>
      </c>
      <c r="G8" s="408" t="s">
        <v>403</v>
      </c>
      <c r="H8" s="408" t="s">
        <v>204</v>
      </c>
      <c r="I8" s="408" t="s">
        <v>404</v>
      </c>
      <c r="J8" s="408" t="s">
        <v>226</v>
      </c>
      <c r="K8" s="914"/>
    </row>
    <row r="9" spans="1:12">
      <c r="B9" s="913"/>
      <c r="C9" s="913"/>
      <c r="D9" s="408">
        <v>1</v>
      </c>
      <c r="E9" s="408">
        <v>2</v>
      </c>
      <c r="F9" s="408" t="s">
        <v>227</v>
      </c>
      <c r="G9" s="408">
        <v>4</v>
      </c>
      <c r="H9" s="408">
        <v>5</v>
      </c>
      <c r="I9" s="408">
        <v>6</v>
      </c>
      <c r="J9" s="408">
        <v>7</v>
      </c>
      <c r="K9" s="408" t="s">
        <v>466</v>
      </c>
    </row>
    <row r="10" spans="1:12" ht="3" customHeight="1">
      <c r="B10" s="440"/>
      <c r="C10" s="422"/>
      <c r="D10" s="441"/>
      <c r="E10" s="441"/>
      <c r="F10" s="441"/>
      <c r="G10" s="441"/>
      <c r="H10" s="441"/>
      <c r="I10" s="441"/>
      <c r="J10" s="441"/>
      <c r="K10" s="441"/>
    </row>
    <row r="11" spans="1:12" s="443" customFormat="1">
      <c r="A11" s="94"/>
      <c r="B11" s="924" t="s">
        <v>235</v>
      </c>
      <c r="C11" s="925"/>
      <c r="D11" s="442">
        <f>SUM(D12:D20)</f>
        <v>0</v>
      </c>
      <c r="E11" s="442">
        <f t="shared" ref="E11:K11" si="0">SUM(E12:E20)</f>
        <v>0</v>
      </c>
      <c r="F11" s="442">
        <f t="shared" si="0"/>
        <v>0</v>
      </c>
      <c r="G11" s="442">
        <f t="shared" si="0"/>
        <v>0</v>
      </c>
      <c r="H11" s="442">
        <f t="shared" si="0"/>
        <v>0</v>
      </c>
      <c r="I11" s="442">
        <f t="shared" si="0"/>
        <v>0</v>
      </c>
      <c r="J11" s="442">
        <f t="shared" si="0"/>
        <v>0</v>
      </c>
      <c r="K11" s="442">
        <f t="shared" si="0"/>
        <v>0</v>
      </c>
      <c r="L11" s="94"/>
    </row>
    <row r="12" spans="1:12" s="443" customFormat="1">
      <c r="A12" s="94"/>
      <c r="B12" s="444"/>
      <c r="C12" s="445" t="s">
        <v>236</v>
      </c>
      <c r="D12" s="413"/>
      <c r="E12" s="413"/>
      <c r="F12" s="413"/>
      <c r="G12" s="413"/>
      <c r="H12" s="413"/>
      <c r="I12" s="413"/>
      <c r="J12" s="413"/>
      <c r="K12" s="413">
        <f t="shared" ref="K12:K19" si="1">+F12-H12</f>
        <v>0</v>
      </c>
      <c r="L12" s="94"/>
    </row>
    <row r="13" spans="1:12" s="443" customFormat="1">
      <c r="A13" s="94"/>
      <c r="B13" s="444"/>
      <c r="C13" s="445" t="s">
        <v>237</v>
      </c>
      <c r="D13" s="446"/>
      <c r="E13" s="446"/>
      <c r="F13" s="447">
        <f t="shared" ref="F13:F29" si="2">+D13+E13</f>
        <v>0</v>
      </c>
      <c r="G13" s="446"/>
      <c r="H13" s="446"/>
      <c r="I13" s="446"/>
      <c r="J13" s="446"/>
      <c r="K13" s="446">
        <f t="shared" si="1"/>
        <v>0</v>
      </c>
      <c r="L13" s="94"/>
    </row>
    <row r="14" spans="1:12" s="443" customFormat="1">
      <c r="A14" s="94"/>
      <c r="B14" s="444"/>
      <c r="C14" s="445" t="s">
        <v>238</v>
      </c>
      <c r="D14" s="446"/>
      <c r="E14" s="446"/>
      <c r="F14" s="447">
        <f t="shared" si="2"/>
        <v>0</v>
      </c>
      <c r="G14" s="446"/>
      <c r="H14" s="446"/>
      <c r="I14" s="446"/>
      <c r="J14" s="446"/>
      <c r="K14" s="446">
        <f t="shared" si="1"/>
        <v>0</v>
      </c>
      <c r="L14" s="94"/>
    </row>
    <row r="15" spans="1:12" s="443" customFormat="1">
      <c r="A15" s="94"/>
      <c r="B15" s="444"/>
      <c r="C15" s="445" t="s">
        <v>239</v>
      </c>
      <c r="D15" s="446"/>
      <c r="E15" s="446"/>
      <c r="F15" s="447">
        <f t="shared" si="2"/>
        <v>0</v>
      </c>
      <c r="G15" s="446"/>
      <c r="H15" s="446"/>
      <c r="I15" s="446"/>
      <c r="J15" s="446"/>
      <c r="K15" s="446">
        <f t="shared" si="1"/>
        <v>0</v>
      </c>
      <c r="L15" s="94"/>
    </row>
    <row r="16" spans="1:12" s="443" customFormat="1">
      <c r="A16" s="94"/>
      <c r="B16" s="444"/>
      <c r="C16" s="445" t="s">
        <v>240</v>
      </c>
      <c r="D16" s="446"/>
      <c r="E16" s="446"/>
      <c r="F16" s="447">
        <f t="shared" si="2"/>
        <v>0</v>
      </c>
      <c r="G16" s="446"/>
      <c r="H16" s="446"/>
      <c r="I16" s="446"/>
      <c r="J16" s="446"/>
      <c r="K16" s="446">
        <f t="shared" si="1"/>
        <v>0</v>
      </c>
      <c r="L16" s="94"/>
    </row>
    <row r="17" spans="1:12" s="443" customFormat="1">
      <c r="A17" s="94"/>
      <c r="B17" s="444"/>
      <c r="C17" s="445" t="s">
        <v>241</v>
      </c>
      <c r="D17" s="446"/>
      <c r="E17" s="446"/>
      <c r="F17" s="447">
        <f t="shared" si="2"/>
        <v>0</v>
      </c>
      <c r="G17" s="446"/>
      <c r="H17" s="446"/>
      <c r="I17" s="446"/>
      <c r="J17" s="446"/>
      <c r="K17" s="446">
        <f t="shared" si="1"/>
        <v>0</v>
      </c>
      <c r="L17" s="94"/>
    </row>
    <row r="18" spans="1:12" s="443" customFormat="1">
      <c r="A18" s="94"/>
      <c r="B18" s="444"/>
      <c r="C18" s="445" t="s">
        <v>242</v>
      </c>
      <c r="D18" s="446"/>
      <c r="E18" s="446"/>
      <c r="F18" s="447">
        <f t="shared" si="2"/>
        <v>0</v>
      </c>
      <c r="G18" s="446"/>
      <c r="H18" s="446"/>
      <c r="I18" s="446"/>
      <c r="J18" s="446"/>
      <c r="K18" s="446">
        <f t="shared" si="1"/>
        <v>0</v>
      </c>
      <c r="L18" s="94"/>
    </row>
    <row r="19" spans="1:12" s="443" customFormat="1">
      <c r="A19" s="94"/>
      <c r="B19" s="444"/>
      <c r="C19" s="445" t="s">
        <v>233</v>
      </c>
      <c r="D19" s="446"/>
      <c r="E19" s="446"/>
      <c r="F19" s="447">
        <f t="shared" si="2"/>
        <v>0</v>
      </c>
      <c r="G19" s="446"/>
      <c r="H19" s="446"/>
      <c r="I19" s="446"/>
      <c r="J19" s="446"/>
      <c r="K19" s="446">
        <f t="shared" si="1"/>
        <v>0</v>
      </c>
      <c r="L19" s="94"/>
    </row>
    <row r="20" spans="1:12" s="443" customFormat="1">
      <c r="A20" s="94"/>
      <c r="B20" s="444"/>
      <c r="C20" s="445"/>
      <c r="D20" s="446"/>
      <c r="E20" s="446"/>
      <c r="F20" s="447">
        <f t="shared" si="2"/>
        <v>0</v>
      </c>
      <c r="G20" s="446"/>
      <c r="H20" s="446"/>
      <c r="I20" s="446"/>
      <c r="J20" s="446"/>
      <c r="K20" s="446"/>
      <c r="L20" s="94"/>
    </row>
    <row r="21" spans="1:12" s="449" customFormat="1">
      <c r="A21" s="448"/>
      <c r="B21" s="924" t="s">
        <v>243</v>
      </c>
      <c r="C21" s="925"/>
      <c r="D21" s="744">
        <f>SUM(D22:D28)</f>
        <v>20891515.920000002</v>
      </c>
      <c r="E21" s="744">
        <f t="shared" ref="E21" si="3">SUM(E22:E28)</f>
        <v>22091225.840000004</v>
      </c>
      <c r="F21" s="447">
        <f t="shared" si="2"/>
        <v>42982741.760000005</v>
      </c>
      <c r="G21" s="744">
        <v>22722730.539999999</v>
      </c>
      <c r="H21" s="744">
        <f t="shared" ref="H21" si="4">SUM(H22:H28)</f>
        <v>22722730.539999999</v>
      </c>
      <c r="I21" s="744">
        <v>22722730.539999999</v>
      </c>
      <c r="J21" s="744">
        <f t="shared" ref="J21" si="5">SUM(J22:J28)</f>
        <v>22564721.649999999</v>
      </c>
      <c r="K21" s="744">
        <f t="shared" ref="K21:K28" si="6">+F21-H21</f>
        <v>20260011.220000006</v>
      </c>
      <c r="L21" s="448"/>
    </row>
    <row r="22" spans="1:12" s="443" customFormat="1">
      <c r="A22" s="94"/>
      <c r="B22" s="444"/>
      <c r="C22" s="445" t="s">
        <v>244</v>
      </c>
      <c r="D22" s="451"/>
      <c r="E22" s="451"/>
      <c r="F22" s="447">
        <f t="shared" si="2"/>
        <v>0</v>
      </c>
      <c r="G22" s="413"/>
      <c r="H22" s="451"/>
      <c r="I22" s="451"/>
      <c r="J22" s="451"/>
      <c r="K22" s="413">
        <f t="shared" si="6"/>
        <v>0</v>
      </c>
      <c r="L22" s="94"/>
    </row>
    <row r="23" spans="1:12" s="443" customFormat="1">
      <c r="A23" s="94"/>
      <c r="B23" s="444"/>
      <c r="C23" s="445" t="s">
        <v>245</v>
      </c>
      <c r="D23" s="450"/>
      <c r="E23" s="450"/>
      <c r="F23" s="447">
        <f t="shared" si="2"/>
        <v>0</v>
      </c>
      <c r="G23" s="446"/>
      <c r="H23" s="450"/>
      <c r="I23" s="450"/>
      <c r="J23" s="450"/>
      <c r="K23" s="446">
        <f t="shared" si="6"/>
        <v>0</v>
      </c>
      <c r="L23" s="94"/>
    </row>
    <row r="24" spans="1:12" s="443" customFormat="1">
      <c r="A24" s="94"/>
      <c r="B24" s="444"/>
      <c r="C24" s="445" t="s">
        <v>246</v>
      </c>
      <c r="D24" s="450"/>
      <c r="E24" s="450"/>
      <c r="F24" s="447">
        <f t="shared" si="2"/>
        <v>0</v>
      </c>
      <c r="G24" s="446"/>
      <c r="H24" s="450"/>
      <c r="I24" s="450"/>
      <c r="J24" s="450"/>
      <c r="K24" s="446">
        <f t="shared" si="6"/>
        <v>0</v>
      </c>
      <c r="L24" s="94"/>
    </row>
    <row r="25" spans="1:12" s="443" customFormat="1">
      <c r="A25" s="94"/>
      <c r="B25" s="444"/>
      <c r="C25" s="445" t="s">
        <v>247</v>
      </c>
      <c r="D25" s="450"/>
      <c r="E25" s="450"/>
      <c r="F25" s="447">
        <f t="shared" si="2"/>
        <v>0</v>
      </c>
      <c r="G25" s="446"/>
      <c r="H25" s="450"/>
      <c r="I25" s="450"/>
      <c r="J25" s="450"/>
      <c r="K25" s="446">
        <f t="shared" si="6"/>
        <v>0</v>
      </c>
      <c r="L25" s="94"/>
    </row>
    <row r="26" spans="1:12" s="443" customFormat="1">
      <c r="A26" s="94"/>
      <c r="B26" s="444"/>
      <c r="C26" s="445" t="s">
        <v>248</v>
      </c>
      <c r="D26" s="451">
        <v>20891515.920000002</v>
      </c>
      <c r="E26" s="451">
        <v>22091225.840000004</v>
      </c>
      <c r="F26" s="451">
        <f t="shared" si="2"/>
        <v>42982741.760000005</v>
      </c>
      <c r="G26" s="413">
        <v>26588903.260000002</v>
      </c>
      <c r="H26" s="451">
        <v>22722730.539999999</v>
      </c>
      <c r="I26" s="451">
        <v>22722730.539999999</v>
      </c>
      <c r="J26" s="451">
        <v>22564721.649999999</v>
      </c>
      <c r="K26" s="413">
        <f t="shared" si="6"/>
        <v>20260011.220000006</v>
      </c>
      <c r="L26" s="94"/>
    </row>
    <row r="27" spans="1:12" s="443" customFormat="1">
      <c r="A27" s="94"/>
      <c r="B27" s="444"/>
      <c r="C27" s="445" t="s">
        <v>249</v>
      </c>
      <c r="D27" s="450"/>
      <c r="E27" s="450"/>
      <c r="F27" s="447">
        <f t="shared" si="2"/>
        <v>0</v>
      </c>
      <c r="G27" s="446"/>
      <c r="H27" s="450"/>
      <c r="I27" s="450"/>
      <c r="J27" s="450"/>
      <c r="K27" s="446">
        <f t="shared" si="6"/>
        <v>0</v>
      </c>
      <c r="L27" s="94"/>
    </row>
    <row r="28" spans="1:12" s="443" customFormat="1">
      <c r="A28" s="94"/>
      <c r="B28" s="444"/>
      <c r="C28" s="445" t="s">
        <v>250</v>
      </c>
      <c r="D28" s="450"/>
      <c r="E28" s="450"/>
      <c r="F28" s="447">
        <f t="shared" si="2"/>
        <v>0</v>
      </c>
      <c r="G28" s="446"/>
      <c r="H28" s="450"/>
      <c r="I28" s="450"/>
      <c r="J28" s="450"/>
      <c r="K28" s="446">
        <f t="shared" si="6"/>
        <v>0</v>
      </c>
      <c r="L28" s="94"/>
    </row>
    <row r="29" spans="1:12" s="443" customFormat="1">
      <c r="A29" s="94"/>
      <c r="B29" s="444"/>
      <c r="C29" s="445"/>
      <c r="D29" s="450"/>
      <c r="E29" s="450"/>
      <c r="F29" s="447">
        <f t="shared" si="2"/>
        <v>0</v>
      </c>
      <c r="G29" s="450"/>
      <c r="H29" s="450"/>
      <c r="I29" s="450"/>
      <c r="J29" s="450"/>
      <c r="K29" s="450"/>
      <c r="L29" s="94"/>
    </row>
    <row r="30" spans="1:12" s="449" customFormat="1">
      <c r="A30" s="448"/>
      <c r="B30" s="924" t="s">
        <v>251</v>
      </c>
      <c r="C30" s="925"/>
      <c r="D30" s="447">
        <f>SUM(D31:D39)</f>
        <v>0</v>
      </c>
      <c r="E30" s="447">
        <f>SUM(E31:E39)</f>
        <v>0</v>
      </c>
      <c r="F30" s="447">
        <f>+D30+E30</f>
        <v>0</v>
      </c>
      <c r="G30" s="447"/>
      <c r="H30" s="447">
        <f>SUM(H31:H39)</f>
        <v>0</v>
      </c>
      <c r="I30" s="447"/>
      <c r="J30" s="447">
        <f>SUM(J31:J39)</f>
        <v>0</v>
      </c>
      <c r="K30" s="447">
        <f>+F30-H30-J30</f>
        <v>0</v>
      </c>
      <c r="L30" s="448"/>
    </row>
    <row r="31" spans="1:12" s="443" customFormat="1">
      <c r="A31" s="94"/>
      <c r="B31" s="444"/>
      <c r="C31" s="445" t="s">
        <v>252</v>
      </c>
      <c r="D31" s="451"/>
      <c r="E31" s="451"/>
      <c r="F31" s="451">
        <f t="shared" ref="F31:F39" si="7">+D31+E31</f>
        <v>0</v>
      </c>
      <c r="G31" s="451"/>
      <c r="H31" s="451"/>
      <c r="I31" s="451"/>
      <c r="J31" s="451"/>
      <c r="K31" s="451">
        <f>+F31-H31</f>
        <v>0</v>
      </c>
      <c r="L31" s="94"/>
    </row>
    <row r="32" spans="1:12" s="443" customFormat="1">
      <c r="A32" s="94"/>
      <c r="B32" s="444"/>
      <c r="C32" s="445" t="s">
        <v>253</v>
      </c>
      <c r="D32" s="451"/>
      <c r="E32" s="451">
        <f>660673.36-660673.36</f>
        <v>0</v>
      </c>
      <c r="F32" s="451">
        <f t="shared" si="7"/>
        <v>0</v>
      </c>
      <c r="G32" s="451"/>
      <c r="H32" s="451"/>
      <c r="I32" s="451"/>
      <c r="J32" s="451"/>
      <c r="K32" s="451">
        <f>+F32-H32-J32</f>
        <v>0</v>
      </c>
      <c r="L32" s="94"/>
    </row>
    <row r="33" spans="1:12" s="443" customFormat="1">
      <c r="A33" s="94"/>
      <c r="B33" s="444"/>
      <c r="C33" s="445" t="s">
        <v>254</v>
      </c>
      <c r="D33" s="451"/>
      <c r="E33" s="451"/>
      <c r="F33" s="451">
        <f t="shared" si="7"/>
        <v>0</v>
      </c>
      <c r="G33" s="451"/>
      <c r="H33" s="451"/>
      <c r="I33" s="451"/>
      <c r="J33" s="451"/>
      <c r="K33" s="451">
        <f t="shared" ref="K33:K39" si="8">+F33-H33</f>
        <v>0</v>
      </c>
      <c r="L33" s="94"/>
    </row>
    <row r="34" spans="1:12" s="443" customFormat="1">
      <c r="A34" s="94"/>
      <c r="B34" s="444"/>
      <c r="C34" s="445" t="s">
        <v>255</v>
      </c>
      <c r="D34" s="451"/>
      <c r="E34" s="451"/>
      <c r="F34" s="451">
        <f t="shared" si="7"/>
        <v>0</v>
      </c>
      <c r="G34" s="451"/>
      <c r="H34" s="451"/>
      <c r="I34" s="451"/>
      <c r="J34" s="451"/>
      <c r="K34" s="451">
        <f t="shared" si="8"/>
        <v>0</v>
      </c>
      <c r="L34" s="94"/>
    </row>
    <row r="35" spans="1:12" s="443" customFormat="1">
      <c r="A35" s="94"/>
      <c r="B35" s="444"/>
      <c r="C35" s="445" t="s">
        <v>256</v>
      </c>
      <c r="D35" s="451"/>
      <c r="E35" s="451"/>
      <c r="F35" s="451">
        <f t="shared" si="7"/>
        <v>0</v>
      </c>
      <c r="G35" s="451"/>
      <c r="H35" s="451"/>
      <c r="I35" s="451"/>
      <c r="J35" s="451"/>
      <c r="K35" s="451">
        <f t="shared" si="8"/>
        <v>0</v>
      </c>
      <c r="L35" s="94"/>
    </row>
    <row r="36" spans="1:12" s="443" customFormat="1">
      <c r="A36" s="94"/>
      <c r="B36" s="444"/>
      <c r="C36" s="445" t="s">
        <v>257</v>
      </c>
      <c r="D36" s="451"/>
      <c r="E36" s="451"/>
      <c r="F36" s="451">
        <f t="shared" si="7"/>
        <v>0</v>
      </c>
      <c r="G36" s="451"/>
      <c r="H36" s="451"/>
      <c r="I36" s="451"/>
      <c r="J36" s="451"/>
      <c r="K36" s="451">
        <f t="shared" si="8"/>
        <v>0</v>
      </c>
      <c r="L36" s="94"/>
    </row>
    <row r="37" spans="1:12" s="443" customFormat="1">
      <c r="A37" s="94"/>
      <c r="B37" s="444"/>
      <c r="C37" s="445" t="s">
        <v>258</v>
      </c>
      <c r="D37" s="451"/>
      <c r="E37" s="451"/>
      <c r="F37" s="451">
        <f t="shared" si="7"/>
        <v>0</v>
      </c>
      <c r="G37" s="451"/>
      <c r="H37" s="451"/>
      <c r="I37" s="451"/>
      <c r="J37" s="451"/>
      <c r="K37" s="451">
        <f t="shared" si="8"/>
        <v>0</v>
      </c>
      <c r="L37" s="94"/>
    </row>
    <row r="38" spans="1:12" s="443" customFormat="1">
      <c r="A38" s="94"/>
      <c r="B38" s="444"/>
      <c r="C38" s="445" t="s">
        <v>259</v>
      </c>
      <c r="D38" s="451"/>
      <c r="E38" s="451"/>
      <c r="F38" s="451">
        <f t="shared" si="7"/>
        <v>0</v>
      </c>
      <c r="G38" s="451"/>
      <c r="H38" s="451"/>
      <c r="I38" s="451"/>
      <c r="J38" s="451"/>
      <c r="K38" s="451">
        <f t="shared" si="8"/>
        <v>0</v>
      </c>
      <c r="L38" s="94"/>
    </row>
    <row r="39" spans="1:12" s="443" customFormat="1">
      <c r="A39" s="94"/>
      <c r="B39" s="444"/>
      <c r="C39" s="445" t="s">
        <v>260</v>
      </c>
      <c r="D39" s="451"/>
      <c r="E39" s="451"/>
      <c r="F39" s="451">
        <f t="shared" si="7"/>
        <v>0</v>
      </c>
      <c r="G39" s="451"/>
      <c r="H39" s="451"/>
      <c r="I39" s="451"/>
      <c r="J39" s="451"/>
      <c r="K39" s="451">
        <f t="shared" si="8"/>
        <v>0</v>
      </c>
      <c r="L39" s="94"/>
    </row>
    <row r="40" spans="1:12" s="443" customFormat="1">
      <c r="A40" s="94"/>
      <c r="B40" s="444"/>
      <c r="C40" s="445"/>
      <c r="D40" s="451"/>
      <c r="E40" s="451"/>
      <c r="F40" s="451"/>
      <c r="G40" s="451"/>
      <c r="H40" s="451"/>
      <c r="I40" s="451"/>
      <c r="J40" s="451"/>
      <c r="K40" s="451"/>
      <c r="L40" s="94"/>
    </row>
    <row r="41" spans="1:12" s="449" customFormat="1">
      <c r="A41" s="448"/>
      <c r="B41" s="924" t="s">
        <v>261</v>
      </c>
      <c r="C41" s="925"/>
      <c r="D41" s="447">
        <f>SUM(D42:D45)</f>
        <v>0</v>
      </c>
      <c r="E41" s="447">
        <f>SUM(E42:E45)</f>
        <v>0</v>
      </c>
      <c r="F41" s="447">
        <f>+D41+E41</f>
        <v>0</v>
      </c>
      <c r="G41" s="447"/>
      <c r="H41" s="447">
        <f t="shared" ref="H41:J41" si="9">SUM(H42:H45)</f>
        <v>0</v>
      </c>
      <c r="I41" s="447"/>
      <c r="J41" s="447">
        <f t="shared" si="9"/>
        <v>0</v>
      </c>
      <c r="K41" s="447">
        <f>+F41-H41</f>
        <v>0</v>
      </c>
      <c r="L41" s="448"/>
    </row>
    <row r="42" spans="1:12" s="443" customFormat="1">
      <c r="A42" s="94"/>
      <c r="B42" s="444"/>
      <c r="C42" s="445" t="s">
        <v>262</v>
      </c>
      <c r="D42" s="451"/>
      <c r="E42" s="451"/>
      <c r="F42" s="451">
        <f t="shared" ref="F42:F45" si="10">+D42+E42</f>
        <v>0</v>
      </c>
      <c r="G42" s="451"/>
      <c r="H42" s="451"/>
      <c r="I42" s="451"/>
      <c r="J42" s="451"/>
      <c r="K42" s="451">
        <f>+F42-H42</f>
        <v>0</v>
      </c>
      <c r="L42" s="94"/>
    </row>
    <row r="43" spans="1:12" s="443" customFormat="1" ht="25.5">
      <c r="A43" s="94"/>
      <c r="B43" s="444"/>
      <c r="C43" s="445" t="s">
        <v>263</v>
      </c>
      <c r="D43" s="451"/>
      <c r="E43" s="451"/>
      <c r="F43" s="451">
        <f t="shared" si="10"/>
        <v>0</v>
      </c>
      <c r="G43" s="451"/>
      <c r="H43" s="451"/>
      <c r="I43" s="451"/>
      <c r="J43" s="451"/>
      <c r="K43" s="451">
        <f>+F43-H43</f>
        <v>0</v>
      </c>
      <c r="L43" s="94"/>
    </row>
    <row r="44" spans="1:12" s="443" customFormat="1">
      <c r="A44" s="94"/>
      <c r="B44" s="444"/>
      <c r="C44" s="445" t="s">
        <v>264</v>
      </c>
      <c r="D44" s="451"/>
      <c r="E44" s="451"/>
      <c r="F44" s="451">
        <f t="shared" si="10"/>
        <v>0</v>
      </c>
      <c r="G44" s="451"/>
      <c r="H44" s="451"/>
      <c r="I44" s="451"/>
      <c r="J44" s="451"/>
      <c r="K44" s="451">
        <f>+F44-H44</f>
        <v>0</v>
      </c>
      <c r="L44" s="94"/>
    </row>
    <row r="45" spans="1:12" s="443" customFormat="1">
      <c r="A45" s="94"/>
      <c r="B45" s="444"/>
      <c r="C45" s="445" t="s">
        <v>265</v>
      </c>
      <c r="D45" s="451"/>
      <c r="E45" s="451"/>
      <c r="F45" s="451">
        <f t="shared" si="10"/>
        <v>0</v>
      </c>
      <c r="G45" s="451"/>
      <c r="H45" s="451"/>
      <c r="I45" s="451"/>
      <c r="J45" s="451"/>
      <c r="K45" s="451">
        <f>+F45-H45</f>
        <v>0</v>
      </c>
      <c r="L45" s="94"/>
    </row>
    <row r="46" spans="1:12" s="443" customFormat="1">
      <c r="A46" s="94"/>
      <c r="B46" s="452"/>
      <c r="C46" s="453"/>
      <c r="D46" s="454"/>
      <c r="E46" s="454"/>
      <c r="F46" s="454"/>
      <c r="G46" s="454"/>
      <c r="H46" s="454"/>
      <c r="I46" s="454"/>
      <c r="J46" s="454"/>
      <c r="K46" s="454"/>
      <c r="L46" s="94"/>
    </row>
    <row r="47" spans="1:12" s="449" customFormat="1" ht="14.25" customHeight="1">
      <c r="A47" s="448"/>
      <c r="B47" s="455"/>
      <c r="C47" s="456" t="s">
        <v>228</v>
      </c>
      <c r="D47" s="457">
        <f>+D11+D21+D30+D41</f>
        <v>20891515.920000002</v>
      </c>
      <c r="E47" s="457">
        <f t="shared" ref="E47:K47" si="11">+E11+E21+E30+E41</f>
        <v>22091225.840000004</v>
      </c>
      <c r="F47" s="457">
        <f t="shared" si="11"/>
        <v>42982741.760000005</v>
      </c>
      <c r="G47" s="457">
        <f t="shared" si="11"/>
        <v>22722730.539999999</v>
      </c>
      <c r="H47" s="457">
        <f t="shared" si="11"/>
        <v>22722730.539999999</v>
      </c>
      <c r="I47" s="457">
        <f t="shared" si="11"/>
        <v>22722730.539999999</v>
      </c>
      <c r="J47" s="457">
        <f t="shared" si="11"/>
        <v>22564721.649999999</v>
      </c>
      <c r="K47" s="457">
        <f t="shared" si="11"/>
        <v>20260011.220000006</v>
      </c>
      <c r="L47" s="448"/>
    </row>
    <row r="49" spans="2:11">
      <c r="B49" s="16" t="s">
        <v>76</v>
      </c>
      <c r="F49" s="458" t="str">
        <f>IF(F47=CAdmon!F22," ","ERROR")</f>
        <v xml:space="preserve"> </v>
      </c>
      <c r="G49" s="458"/>
      <c r="H49" s="458" t="str">
        <f>IF(H47=CAdmon!H22," ","ERROR")</f>
        <v xml:space="preserve"> </v>
      </c>
      <c r="I49" s="458"/>
      <c r="J49" s="458" t="str">
        <f>IF(J47=CAdmon!J22," ","ERROR")</f>
        <v xml:space="preserve"> </v>
      </c>
      <c r="K49" s="458" t="str">
        <f>IF(K47=CAdmon!K22," ","ERROR")</f>
        <v xml:space="preserve"> </v>
      </c>
    </row>
    <row r="52" spans="2:11">
      <c r="C52" s="280" t="s">
        <v>575</v>
      </c>
      <c r="F52" s="280" t="s">
        <v>576</v>
      </c>
      <c r="G52" s="280"/>
      <c r="H52" s="280"/>
      <c r="I52" s="280"/>
      <c r="J52" s="280"/>
      <c r="K52" s="280"/>
    </row>
    <row r="53" spans="2:11">
      <c r="C53" s="284" t="s">
        <v>4115</v>
      </c>
      <c r="F53" s="805" t="s">
        <v>561</v>
      </c>
      <c r="G53" s="805"/>
      <c r="H53" s="805"/>
      <c r="I53" s="805"/>
      <c r="J53" s="805"/>
      <c r="K53" s="805"/>
    </row>
    <row r="54" spans="2:11">
      <c r="C54" s="284" t="s">
        <v>4114</v>
      </c>
      <c r="F54" s="802" t="s">
        <v>562</v>
      </c>
      <c r="G54" s="802"/>
      <c r="H54" s="802"/>
      <c r="I54" s="802"/>
      <c r="J54" s="802"/>
      <c r="K54" s="802"/>
    </row>
  </sheetData>
  <mergeCells count="13">
    <mergeCell ref="F54:K54"/>
    <mergeCell ref="F53:K53"/>
    <mergeCell ref="B11:C11"/>
    <mergeCell ref="B21:C21"/>
    <mergeCell ref="B30:C30"/>
    <mergeCell ref="B41:C41"/>
    <mergeCell ref="B7:C9"/>
    <mergeCell ref="D7:J7"/>
    <mergeCell ref="K7:K8"/>
    <mergeCell ref="B1:K1"/>
    <mergeCell ref="B2:K2"/>
    <mergeCell ref="B3:K3"/>
    <mergeCell ref="D5:H5"/>
  </mergeCells>
  <printOptions horizontalCentered="1"/>
  <pageMargins left="0.9055118110236221" right="0.70866141732283472" top="0.78740157480314965" bottom="0.74803149606299213" header="0.31496062992125984" footer="0.31496062992125984"/>
  <pageSetup scale="64" orientation="landscape" r:id="rId1"/>
  <ignoredErrors>
    <ignoredError sqref="F30:F39 F41:F45" formula="1"/>
  </ignoredError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I40"/>
  <sheetViews>
    <sheetView showGridLines="0" zoomScale="85" zoomScaleNormal="85" workbookViewId="0">
      <selection activeCell="B4" sqref="B4"/>
    </sheetView>
  </sheetViews>
  <sheetFormatPr baseColWidth="10" defaultRowHeight="12.75"/>
  <cols>
    <col min="1" max="1" width="3" style="275" customWidth="1"/>
    <col min="2" max="2" width="18.5703125" style="275" customWidth="1"/>
    <col min="3" max="3" width="19" style="275" customWidth="1"/>
    <col min="4" max="7" width="11.42578125" style="275"/>
    <col min="8" max="8" width="13.42578125" style="275" customWidth="1"/>
    <col min="9" max="9" width="10" style="275" customWidth="1"/>
    <col min="10" max="16384" width="11.42578125" style="275"/>
  </cols>
  <sheetData>
    <row r="1" spans="1:9" ht="17.25" customHeight="1">
      <c r="A1" s="26"/>
      <c r="B1" s="824" t="s">
        <v>451</v>
      </c>
      <c r="C1" s="824"/>
      <c r="D1" s="824"/>
      <c r="E1" s="824"/>
      <c r="F1" s="824"/>
      <c r="G1" s="824"/>
      <c r="H1" s="824"/>
      <c r="I1" s="824"/>
    </row>
    <row r="2" spans="1:9" ht="17.25" customHeight="1">
      <c r="A2" s="26"/>
      <c r="B2" s="824" t="s">
        <v>456</v>
      </c>
      <c r="C2" s="824"/>
      <c r="D2" s="824"/>
      <c r="E2" s="824"/>
      <c r="F2" s="824"/>
      <c r="G2" s="824"/>
      <c r="H2" s="824"/>
      <c r="I2" s="824"/>
    </row>
    <row r="3" spans="1:9" ht="17.25" customHeight="1">
      <c r="A3" s="26"/>
      <c r="B3" s="824" t="s">
        <v>4136</v>
      </c>
      <c r="C3" s="824"/>
      <c r="D3" s="824"/>
      <c r="E3" s="824"/>
      <c r="F3" s="824"/>
      <c r="G3" s="824"/>
      <c r="H3" s="824"/>
      <c r="I3" s="824"/>
    </row>
    <row r="4" spans="1:9">
      <c r="A4" s="26"/>
      <c r="B4" s="26"/>
      <c r="C4" s="26"/>
      <c r="D4" s="26"/>
      <c r="E4" s="26"/>
      <c r="F4" s="26"/>
      <c r="G4" s="26"/>
      <c r="H4" s="26"/>
      <c r="I4" s="26"/>
    </row>
    <row r="5" spans="1:9">
      <c r="A5" s="26"/>
      <c r="B5" s="26"/>
      <c r="C5" s="26"/>
      <c r="D5" s="31" t="s">
        <v>3</v>
      </c>
      <c r="E5" s="792" t="s">
        <v>590</v>
      </c>
      <c r="F5" s="792"/>
      <c r="G5" s="792"/>
      <c r="H5" s="792"/>
      <c r="I5" s="792"/>
    </row>
    <row r="6" spans="1:9">
      <c r="A6" s="26"/>
      <c r="B6" s="26"/>
      <c r="C6" s="26"/>
      <c r="D6" s="26"/>
      <c r="E6" s="26"/>
      <c r="F6" s="26"/>
      <c r="G6" s="26"/>
      <c r="H6" s="26"/>
      <c r="I6" s="26"/>
    </row>
    <row r="7" spans="1:9">
      <c r="A7" s="26"/>
      <c r="B7" s="934" t="s">
        <v>407</v>
      </c>
      <c r="C7" s="934"/>
      <c r="D7" s="934" t="s">
        <v>408</v>
      </c>
      <c r="E7" s="934"/>
      <c r="F7" s="934" t="s">
        <v>409</v>
      </c>
      <c r="G7" s="934"/>
      <c r="H7" s="934" t="s">
        <v>410</v>
      </c>
      <c r="I7" s="934"/>
    </row>
    <row r="8" spans="1:9">
      <c r="A8" s="26"/>
      <c r="B8" s="934"/>
      <c r="C8" s="934"/>
      <c r="D8" s="934" t="s">
        <v>411</v>
      </c>
      <c r="E8" s="934"/>
      <c r="F8" s="934" t="s">
        <v>412</v>
      </c>
      <c r="G8" s="934"/>
      <c r="H8" s="934" t="s">
        <v>413</v>
      </c>
      <c r="I8" s="934"/>
    </row>
    <row r="9" spans="1:9">
      <c r="A9" s="26"/>
      <c r="B9" s="932" t="s">
        <v>414</v>
      </c>
      <c r="C9" s="824"/>
      <c r="D9" s="824"/>
      <c r="E9" s="824"/>
      <c r="F9" s="824"/>
      <c r="G9" s="824"/>
      <c r="H9" s="824"/>
      <c r="I9" s="933"/>
    </row>
    <row r="10" spans="1:9">
      <c r="A10" s="26"/>
      <c r="B10" s="926"/>
      <c r="C10" s="926"/>
      <c r="D10" s="926"/>
      <c r="E10" s="926"/>
      <c r="F10" s="926"/>
      <c r="G10" s="926"/>
      <c r="H10" s="930">
        <f>+D10-F10</f>
        <v>0</v>
      </c>
      <c r="I10" s="931"/>
    </row>
    <row r="11" spans="1:9">
      <c r="A11" s="26"/>
      <c r="B11" s="926"/>
      <c r="C11" s="926"/>
      <c r="D11" s="927"/>
      <c r="E11" s="927"/>
      <c r="F11" s="927"/>
      <c r="G11" s="927"/>
      <c r="H11" s="930">
        <f t="shared" ref="H11:H19" si="0">+D11-F11</f>
        <v>0</v>
      </c>
      <c r="I11" s="931"/>
    </row>
    <row r="12" spans="1:9">
      <c r="A12" s="26"/>
      <c r="B12" s="926"/>
      <c r="C12" s="926"/>
      <c r="D12" s="927"/>
      <c r="E12" s="927"/>
      <c r="F12" s="927"/>
      <c r="G12" s="927"/>
      <c r="H12" s="930">
        <f t="shared" si="0"/>
        <v>0</v>
      </c>
      <c r="I12" s="931"/>
    </row>
    <row r="13" spans="1:9">
      <c r="A13" s="26"/>
      <c r="B13" s="926"/>
      <c r="C13" s="926"/>
      <c r="D13" s="927"/>
      <c r="E13" s="927"/>
      <c r="F13" s="927"/>
      <c r="G13" s="927"/>
      <c r="H13" s="930">
        <f t="shared" si="0"/>
        <v>0</v>
      </c>
      <c r="I13" s="931"/>
    </row>
    <row r="14" spans="1:9">
      <c r="A14" s="26"/>
      <c r="B14" s="926"/>
      <c r="C14" s="926"/>
      <c r="D14" s="927"/>
      <c r="E14" s="927"/>
      <c r="F14" s="927"/>
      <c r="G14" s="927"/>
      <c r="H14" s="930">
        <f t="shared" si="0"/>
        <v>0</v>
      </c>
      <c r="I14" s="931"/>
    </row>
    <row r="15" spans="1:9">
      <c r="A15" s="26"/>
      <c r="B15" s="926"/>
      <c r="C15" s="926"/>
      <c r="D15" s="927"/>
      <c r="E15" s="927"/>
      <c r="F15" s="927"/>
      <c r="G15" s="927"/>
      <c r="H15" s="930">
        <f t="shared" si="0"/>
        <v>0</v>
      </c>
      <c r="I15" s="931"/>
    </row>
    <row r="16" spans="1:9">
      <c r="A16" s="26"/>
      <c r="B16" s="926"/>
      <c r="C16" s="926"/>
      <c r="D16" s="927"/>
      <c r="E16" s="927"/>
      <c r="F16" s="927"/>
      <c r="G16" s="927"/>
      <c r="H16" s="930">
        <f t="shared" si="0"/>
        <v>0</v>
      </c>
      <c r="I16" s="931"/>
    </row>
    <row r="17" spans="1:9">
      <c r="A17" s="26"/>
      <c r="B17" s="926"/>
      <c r="C17" s="926"/>
      <c r="D17" s="927"/>
      <c r="E17" s="927"/>
      <c r="F17" s="927"/>
      <c r="G17" s="927"/>
      <c r="H17" s="930">
        <f t="shared" si="0"/>
        <v>0</v>
      </c>
      <c r="I17" s="931"/>
    </row>
    <row r="18" spans="1:9">
      <c r="A18" s="26"/>
      <c r="B18" s="926"/>
      <c r="C18" s="926"/>
      <c r="D18" s="927"/>
      <c r="E18" s="927"/>
      <c r="F18" s="927"/>
      <c r="G18" s="927"/>
      <c r="H18" s="930">
        <f t="shared" si="0"/>
        <v>0</v>
      </c>
      <c r="I18" s="931"/>
    </row>
    <row r="19" spans="1:9">
      <c r="A19" s="26"/>
      <c r="B19" s="926" t="s">
        <v>415</v>
      </c>
      <c r="C19" s="926"/>
      <c r="D19" s="927">
        <f>SUM(D10:E18)</f>
        <v>0</v>
      </c>
      <c r="E19" s="927"/>
      <c r="F19" s="927">
        <f>SUM(F10:G18)</f>
        <v>0</v>
      </c>
      <c r="G19" s="927"/>
      <c r="H19" s="930">
        <f t="shared" si="0"/>
        <v>0</v>
      </c>
      <c r="I19" s="931"/>
    </row>
    <row r="20" spans="1:9">
      <c r="A20" s="26"/>
      <c r="B20" s="926"/>
      <c r="C20" s="926"/>
      <c r="D20" s="926"/>
      <c r="E20" s="926"/>
      <c r="F20" s="926"/>
      <c r="G20" s="926"/>
      <c r="H20" s="926"/>
      <c r="I20" s="926"/>
    </row>
    <row r="21" spans="1:9">
      <c r="A21" s="26"/>
      <c r="B21" s="932" t="s">
        <v>416</v>
      </c>
      <c r="C21" s="824"/>
      <c r="D21" s="824"/>
      <c r="E21" s="824"/>
      <c r="F21" s="824"/>
      <c r="G21" s="824"/>
      <c r="H21" s="824"/>
      <c r="I21" s="933"/>
    </row>
    <row r="22" spans="1:9">
      <c r="A22" s="26"/>
      <c r="B22" s="926"/>
      <c r="C22" s="926"/>
      <c r="D22" s="926"/>
      <c r="E22" s="926"/>
      <c r="F22" s="926"/>
      <c r="G22" s="926"/>
      <c r="H22" s="926"/>
      <c r="I22" s="926"/>
    </row>
    <row r="23" spans="1:9">
      <c r="A23" s="26"/>
      <c r="B23" s="926"/>
      <c r="C23" s="926"/>
      <c r="D23" s="927"/>
      <c r="E23" s="927"/>
      <c r="F23" s="927"/>
      <c r="G23" s="927"/>
      <c r="H23" s="930">
        <f>+D23-F23</f>
        <v>0</v>
      </c>
      <c r="I23" s="931"/>
    </row>
    <row r="24" spans="1:9">
      <c r="A24" s="26"/>
      <c r="B24" s="926"/>
      <c r="C24" s="926"/>
      <c r="D24" s="927"/>
      <c r="E24" s="927"/>
      <c r="F24" s="927"/>
      <c r="G24" s="927"/>
      <c r="H24" s="930">
        <f>+D24-F24</f>
        <v>0</v>
      </c>
      <c r="I24" s="931"/>
    </row>
    <row r="25" spans="1:9">
      <c r="A25" s="26"/>
      <c r="B25" s="926"/>
      <c r="C25" s="926"/>
      <c r="D25" s="927"/>
      <c r="E25" s="927"/>
      <c r="F25" s="927"/>
      <c r="G25" s="927"/>
      <c r="H25" s="930">
        <f t="shared" ref="H25:H30" si="1">+D25-F25</f>
        <v>0</v>
      </c>
      <c r="I25" s="931"/>
    </row>
    <row r="26" spans="1:9">
      <c r="A26" s="26"/>
      <c r="B26" s="926"/>
      <c r="C26" s="926"/>
      <c r="D26" s="927"/>
      <c r="E26" s="927"/>
      <c r="F26" s="927"/>
      <c r="G26" s="927"/>
      <c r="H26" s="930">
        <f t="shared" si="1"/>
        <v>0</v>
      </c>
      <c r="I26" s="931"/>
    </row>
    <row r="27" spans="1:9">
      <c r="A27" s="26"/>
      <c r="B27" s="926"/>
      <c r="C27" s="926"/>
      <c r="D27" s="927"/>
      <c r="E27" s="927"/>
      <c r="F27" s="927"/>
      <c r="G27" s="927"/>
      <c r="H27" s="930">
        <f t="shared" si="1"/>
        <v>0</v>
      </c>
      <c r="I27" s="931"/>
    </row>
    <row r="28" spans="1:9">
      <c r="A28" s="26"/>
      <c r="B28" s="926"/>
      <c r="C28" s="926"/>
      <c r="D28" s="927"/>
      <c r="E28" s="927"/>
      <c r="F28" s="927"/>
      <c r="G28" s="927"/>
      <c r="H28" s="930">
        <f t="shared" si="1"/>
        <v>0</v>
      </c>
      <c r="I28" s="931"/>
    </row>
    <row r="29" spans="1:9">
      <c r="A29" s="26"/>
      <c r="B29" s="926"/>
      <c r="C29" s="926"/>
      <c r="D29" s="927"/>
      <c r="E29" s="927"/>
      <c r="F29" s="927"/>
      <c r="G29" s="927"/>
      <c r="H29" s="930">
        <f t="shared" si="1"/>
        <v>0</v>
      </c>
      <c r="I29" s="931"/>
    </row>
    <row r="30" spans="1:9">
      <c r="A30" s="26"/>
      <c r="B30" s="926"/>
      <c r="C30" s="926"/>
      <c r="D30" s="927"/>
      <c r="E30" s="927"/>
      <c r="F30" s="927"/>
      <c r="G30" s="927"/>
      <c r="H30" s="930">
        <f t="shared" si="1"/>
        <v>0</v>
      </c>
      <c r="I30" s="931"/>
    </row>
    <row r="31" spans="1:9">
      <c r="A31" s="26"/>
      <c r="B31" s="926" t="s">
        <v>417</v>
      </c>
      <c r="C31" s="926"/>
      <c r="D31" s="927">
        <f>SUM(D22:E30)</f>
        <v>0</v>
      </c>
      <c r="E31" s="927"/>
      <c r="F31" s="927">
        <f>SUM(F22:G30)</f>
        <v>0</v>
      </c>
      <c r="G31" s="927"/>
      <c r="H31" s="927">
        <f>+D31-F31</f>
        <v>0</v>
      </c>
      <c r="I31" s="927"/>
    </row>
    <row r="32" spans="1:9">
      <c r="A32" s="26"/>
      <c r="B32" s="926"/>
      <c r="C32" s="926"/>
      <c r="D32" s="927"/>
      <c r="E32" s="927"/>
      <c r="F32" s="927"/>
      <c r="G32" s="927"/>
      <c r="H32" s="927"/>
      <c r="I32" s="927"/>
    </row>
    <row r="33" spans="1:9">
      <c r="A33" s="26"/>
      <c r="B33" s="928" t="s">
        <v>134</v>
      </c>
      <c r="C33" s="929"/>
      <c r="D33" s="930">
        <f>+D19+D31</f>
        <v>0</v>
      </c>
      <c r="E33" s="931"/>
      <c r="F33" s="930">
        <f>+F19+F31</f>
        <v>0</v>
      </c>
      <c r="G33" s="931"/>
      <c r="H33" s="930">
        <f>+H19+H31</f>
        <v>0</v>
      </c>
      <c r="I33" s="931"/>
    </row>
    <row r="34" spans="1:9">
      <c r="A34" s="26"/>
      <c r="B34" s="26"/>
      <c r="C34" s="26"/>
      <c r="D34" s="26"/>
      <c r="E34" s="26"/>
      <c r="F34" s="26"/>
      <c r="G34" s="26"/>
      <c r="H34" s="26"/>
      <c r="I34" s="26"/>
    </row>
    <row r="35" spans="1:9">
      <c r="B35" s="16" t="s">
        <v>76</v>
      </c>
    </row>
    <row r="36" spans="1:9">
      <c r="B36" s="26"/>
    </row>
    <row r="37" spans="1:9">
      <c r="B37" s="26"/>
    </row>
    <row r="38" spans="1:9">
      <c r="B38" s="280" t="s">
        <v>577</v>
      </c>
      <c r="C38" s="280"/>
      <c r="D38" s="280"/>
      <c r="F38" s="280" t="s">
        <v>578</v>
      </c>
      <c r="G38" s="280"/>
      <c r="H38" s="280"/>
      <c r="I38" s="280"/>
    </row>
    <row r="39" spans="1:9">
      <c r="B39" s="805" t="s">
        <v>3736</v>
      </c>
      <c r="C39" s="805"/>
      <c r="D39" s="805"/>
      <c r="F39" s="805" t="s">
        <v>561</v>
      </c>
      <c r="G39" s="805"/>
      <c r="H39" s="805"/>
      <c r="I39" s="805"/>
    </row>
    <row r="40" spans="1:9">
      <c r="B40" s="802" t="s">
        <v>4114</v>
      </c>
      <c r="C40" s="802"/>
      <c r="D40" s="802"/>
      <c r="F40" s="802" t="s">
        <v>562</v>
      </c>
      <c r="G40" s="802"/>
      <c r="H40" s="802"/>
      <c r="I40" s="802"/>
    </row>
  </sheetData>
  <mergeCells count="110">
    <mergeCell ref="B1:I1"/>
    <mergeCell ref="B2:I2"/>
    <mergeCell ref="B3:I3"/>
    <mergeCell ref="B7:C7"/>
    <mergeCell ref="D7:E7"/>
    <mergeCell ref="F7:G7"/>
    <mergeCell ref="H7:I7"/>
    <mergeCell ref="B11:C11"/>
    <mergeCell ref="D11:E11"/>
    <mergeCell ref="F11:G11"/>
    <mergeCell ref="H11:I11"/>
    <mergeCell ref="E5:I5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39:D39"/>
    <mergeCell ref="B40:D40"/>
    <mergeCell ref="F39:I39"/>
    <mergeCell ref="F40:I40"/>
    <mergeCell ref="B32:C32"/>
    <mergeCell ref="D32:E32"/>
    <mergeCell ref="F32:G32"/>
    <mergeCell ref="H32:I32"/>
    <mergeCell ref="B33:C33"/>
    <mergeCell ref="D33:E33"/>
    <mergeCell ref="F33:G33"/>
    <mergeCell ref="H33:I33"/>
  </mergeCells>
  <printOptions horizontalCentered="1"/>
  <pageMargins left="0.9055118110236221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43"/>
  <sheetViews>
    <sheetView showGridLines="0" zoomScale="85" zoomScaleNormal="85" workbookViewId="0">
      <selection activeCell="A4" sqref="A4"/>
    </sheetView>
  </sheetViews>
  <sheetFormatPr baseColWidth="10" defaultRowHeight="12.75"/>
  <cols>
    <col min="1" max="1" width="47.85546875" style="275" customWidth="1"/>
    <col min="2" max="2" width="2" style="275" customWidth="1"/>
    <col min="3" max="3" width="24.85546875" style="275" customWidth="1"/>
    <col min="4" max="4" width="25.5703125" style="275" customWidth="1"/>
    <col min="5" max="16384" width="11.42578125" style="275"/>
  </cols>
  <sheetData>
    <row r="1" spans="1:7" ht="18" customHeight="1">
      <c r="A1" s="935" t="s">
        <v>451</v>
      </c>
      <c r="B1" s="936"/>
      <c r="C1" s="936"/>
      <c r="D1" s="937"/>
    </row>
    <row r="2" spans="1:7" ht="18" customHeight="1">
      <c r="A2" s="932" t="s">
        <v>457</v>
      </c>
      <c r="B2" s="824"/>
      <c r="C2" s="824"/>
      <c r="D2" s="933"/>
    </row>
    <row r="3" spans="1:7" ht="18" customHeight="1">
      <c r="A3" s="938" t="s">
        <v>4137</v>
      </c>
      <c r="B3" s="939"/>
      <c r="C3" s="939"/>
      <c r="D3" s="940"/>
    </row>
    <row r="4" spans="1:7">
      <c r="A4" s="26"/>
      <c r="B4" s="26"/>
      <c r="C4" s="26"/>
    </row>
    <row r="5" spans="1:7" ht="15">
      <c r="A5" s="31" t="s">
        <v>3</v>
      </c>
      <c r="B5" s="288"/>
      <c r="C5" s="792" t="s">
        <v>590</v>
      </c>
      <c r="D5" s="792"/>
      <c r="E5"/>
      <c r="F5"/>
      <c r="G5"/>
    </row>
    <row r="6" spans="1:7">
      <c r="A6" s="26"/>
      <c r="B6" s="26"/>
      <c r="C6" s="26"/>
    </row>
    <row r="7" spans="1:7">
      <c r="A7" s="460" t="s">
        <v>407</v>
      </c>
      <c r="B7" s="460"/>
      <c r="C7" s="460" t="s">
        <v>204</v>
      </c>
      <c r="D7" s="460" t="s">
        <v>226</v>
      </c>
    </row>
    <row r="8" spans="1:7">
      <c r="A8" s="941" t="s">
        <v>414</v>
      </c>
      <c r="B8" s="942"/>
      <c r="C8" s="943"/>
      <c r="D8" s="944"/>
    </row>
    <row r="9" spans="1:7">
      <c r="A9" s="461"/>
      <c r="B9" s="33"/>
      <c r="C9" s="461"/>
      <c r="D9" s="462"/>
    </row>
    <row r="10" spans="1:7">
      <c r="A10" s="461"/>
      <c r="B10" s="33"/>
      <c r="C10" s="461"/>
      <c r="D10" s="462"/>
    </row>
    <row r="11" spans="1:7">
      <c r="A11" s="461"/>
      <c r="B11" s="33"/>
      <c r="C11" s="461"/>
      <c r="D11" s="462"/>
    </row>
    <row r="12" spans="1:7">
      <c r="A12" s="461"/>
      <c r="B12" s="33"/>
      <c r="C12" s="461"/>
      <c r="D12" s="462"/>
    </row>
    <row r="13" spans="1:7">
      <c r="A13" s="461"/>
      <c r="B13" s="33"/>
      <c r="C13" s="461"/>
      <c r="D13" s="462"/>
    </row>
    <row r="14" spans="1:7">
      <c r="A14" s="461"/>
      <c r="B14" s="33"/>
      <c r="C14" s="461"/>
      <c r="D14" s="462"/>
    </row>
    <row r="15" spans="1:7">
      <c r="A15" s="461"/>
      <c r="B15" s="33"/>
      <c r="C15" s="461"/>
      <c r="D15" s="462"/>
    </row>
    <row r="16" spans="1:7">
      <c r="A16" s="461"/>
      <c r="B16" s="33"/>
      <c r="C16" s="461"/>
      <c r="D16" s="462"/>
    </row>
    <row r="17" spans="1:4">
      <c r="A17" s="461"/>
      <c r="B17" s="33"/>
      <c r="C17" s="461"/>
      <c r="D17" s="462"/>
    </row>
    <row r="18" spans="1:4">
      <c r="A18" s="461"/>
      <c r="B18" s="33"/>
      <c r="C18" s="461"/>
      <c r="D18" s="462"/>
    </row>
    <row r="19" spans="1:4">
      <c r="A19" s="463" t="s">
        <v>418</v>
      </c>
      <c r="B19" s="39"/>
      <c r="C19" s="461">
        <f>SUM(C9:C18)</f>
        <v>0</v>
      </c>
      <c r="D19" s="461">
        <f>SUM(D9:D18)</f>
        <v>0</v>
      </c>
    </row>
    <row r="20" spans="1:4">
      <c r="A20" s="461"/>
      <c r="B20" s="33"/>
      <c r="C20" s="461"/>
      <c r="D20" s="462"/>
    </row>
    <row r="21" spans="1:4">
      <c r="A21" s="941" t="s">
        <v>416</v>
      </c>
      <c r="B21" s="945"/>
      <c r="C21" s="943"/>
      <c r="D21" s="944"/>
    </row>
    <row r="22" spans="1:4">
      <c r="A22" s="461"/>
      <c r="B22" s="33"/>
      <c r="C22" s="461"/>
      <c r="D22" s="462"/>
    </row>
    <row r="23" spans="1:4">
      <c r="A23" s="461"/>
      <c r="B23" s="33"/>
      <c r="C23" s="461"/>
      <c r="D23" s="462"/>
    </row>
    <row r="24" spans="1:4">
      <c r="A24" s="461"/>
      <c r="B24" s="33"/>
      <c r="C24" s="461"/>
      <c r="D24" s="462"/>
    </row>
    <row r="25" spans="1:4">
      <c r="A25" s="461"/>
      <c r="B25" s="33"/>
      <c r="C25" s="461"/>
      <c r="D25" s="462"/>
    </row>
    <row r="26" spans="1:4">
      <c r="A26" s="461"/>
      <c r="B26" s="33"/>
      <c r="C26" s="461"/>
      <c r="D26" s="462"/>
    </row>
    <row r="27" spans="1:4">
      <c r="A27" s="461"/>
      <c r="B27" s="33"/>
      <c r="C27" s="461"/>
      <c r="D27" s="462"/>
    </row>
    <row r="28" spans="1:4">
      <c r="A28" s="461"/>
      <c r="B28" s="33"/>
      <c r="C28" s="461"/>
      <c r="D28" s="462"/>
    </row>
    <row r="29" spans="1:4">
      <c r="A29" s="461"/>
      <c r="B29" s="33"/>
      <c r="C29" s="461"/>
      <c r="D29" s="462"/>
    </row>
    <row r="30" spans="1:4">
      <c r="A30" s="461"/>
      <c r="B30" s="33"/>
      <c r="C30" s="461"/>
      <c r="D30" s="462"/>
    </row>
    <row r="31" spans="1:4">
      <c r="A31" s="461"/>
      <c r="B31" s="33"/>
      <c r="C31" s="461"/>
      <c r="D31" s="462"/>
    </row>
    <row r="32" spans="1:4">
      <c r="A32" s="461"/>
      <c r="B32" s="33"/>
      <c r="C32" s="461"/>
      <c r="D32" s="462"/>
    </row>
    <row r="33" spans="1:4">
      <c r="A33" s="461"/>
      <c r="B33" s="33"/>
      <c r="C33" s="461"/>
      <c r="D33" s="462"/>
    </row>
    <row r="34" spans="1:4">
      <c r="A34" s="463" t="s">
        <v>419</v>
      </c>
      <c r="B34" s="39"/>
      <c r="C34" s="461">
        <f>SUM(C22:C33)</f>
        <v>0</v>
      </c>
      <c r="D34" s="461">
        <f>SUM(D22:D33)</f>
        <v>0</v>
      </c>
    </row>
    <row r="35" spans="1:4">
      <c r="A35" s="461"/>
      <c r="B35" s="33"/>
      <c r="C35" s="461"/>
      <c r="D35" s="462"/>
    </row>
    <row r="36" spans="1:4">
      <c r="A36" s="463" t="s">
        <v>134</v>
      </c>
      <c r="B36" s="464"/>
      <c r="C36" s="465">
        <f>+C19+C34</f>
        <v>0</v>
      </c>
      <c r="D36" s="465">
        <f>+D19+D34</f>
        <v>0</v>
      </c>
    </row>
    <row r="38" spans="1:4">
      <c r="A38" s="16" t="s">
        <v>76</v>
      </c>
    </row>
    <row r="39" spans="1:4">
      <c r="A39" s="26"/>
    </row>
    <row r="40" spans="1:4">
      <c r="A40" s="26"/>
    </row>
    <row r="41" spans="1:4">
      <c r="A41" s="280" t="s">
        <v>579</v>
      </c>
      <c r="B41" s="280" t="s">
        <v>564</v>
      </c>
      <c r="C41" s="370"/>
      <c r="D41" s="370"/>
    </row>
    <row r="42" spans="1:4">
      <c r="A42" s="599" t="s">
        <v>4115</v>
      </c>
      <c r="B42" s="467"/>
      <c r="C42" s="805" t="s">
        <v>563</v>
      </c>
      <c r="D42" s="805"/>
    </row>
    <row r="43" spans="1:4">
      <c r="A43" s="284" t="s">
        <v>4114</v>
      </c>
      <c r="B43" s="284"/>
      <c r="C43" s="802" t="s">
        <v>562</v>
      </c>
      <c r="D43" s="802"/>
    </row>
  </sheetData>
  <mergeCells count="8">
    <mergeCell ref="A1:D1"/>
    <mergeCell ref="C42:D42"/>
    <mergeCell ref="C43:D43"/>
    <mergeCell ref="A2:D2"/>
    <mergeCell ref="A3:D3"/>
    <mergeCell ref="A8:D8"/>
    <mergeCell ref="A21:D21"/>
    <mergeCell ref="C5:D5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F43"/>
  <sheetViews>
    <sheetView showGridLines="0" zoomScale="85" zoomScaleNormal="85" workbookViewId="0">
      <selection activeCell="D21" sqref="D21"/>
    </sheetView>
  </sheetViews>
  <sheetFormatPr baseColWidth="10" defaultRowHeight="12.75"/>
  <cols>
    <col min="1" max="1" width="1.140625" style="275" customWidth="1"/>
    <col min="2" max="2" width="60" style="275" customWidth="1"/>
    <col min="3" max="3" width="14.7109375" style="275" customWidth="1"/>
    <col min="4" max="5" width="13.85546875" style="275" bestFit="1" customWidth="1"/>
    <col min="6" max="6" width="4.28515625" style="26" customWidth="1"/>
    <col min="7" max="16384" width="11.42578125" style="275"/>
  </cols>
  <sheetData>
    <row r="1" spans="1:6" ht="15" customHeight="1">
      <c r="A1" s="935" t="s">
        <v>451</v>
      </c>
      <c r="B1" s="936"/>
      <c r="C1" s="936"/>
      <c r="D1" s="936"/>
      <c r="E1" s="937"/>
    </row>
    <row r="2" spans="1:6" ht="18" customHeight="1">
      <c r="A2" s="932" t="s">
        <v>458</v>
      </c>
      <c r="B2" s="824"/>
      <c r="C2" s="824"/>
      <c r="D2" s="824"/>
      <c r="E2" s="933"/>
    </row>
    <row r="3" spans="1:6" ht="18" customHeight="1">
      <c r="A3" s="938" t="s">
        <v>4136</v>
      </c>
      <c r="B3" s="939"/>
      <c r="C3" s="939"/>
      <c r="D3" s="939"/>
      <c r="E3" s="940"/>
    </row>
    <row r="4" spans="1:6" s="26" customFormat="1" ht="6" customHeight="1"/>
    <row r="5" spans="1:6" s="26" customFormat="1" ht="6" customHeight="1"/>
    <row r="6" spans="1:6" s="26" customFormat="1" ht="14.25" customHeight="1">
      <c r="B6" s="468" t="s">
        <v>591</v>
      </c>
      <c r="C6" s="140"/>
      <c r="D6" s="32"/>
      <c r="E6" s="438"/>
      <c r="F6" s="33"/>
    </row>
    <row r="7" spans="1:6" s="26" customFormat="1" ht="6" customHeight="1"/>
    <row r="8" spans="1:6" s="26" customFormat="1" ht="6" customHeight="1"/>
    <row r="9" spans="1:6" s="26" customFormat="1" ht="14.25">
      <c r="A9" s="954" t="s">
        <v>74</v>
      </c>
      <c r="B9" s="954"/>
      <c r="C9" s="469" t="s">
        <v>201</v>
      </c>
      <c r="D9" s="469" t="s">
        <v>204</v>
      </c>
      <c r="E9" s="469" t="s">
        <v>502</v>
      </c>
    </row>
    <row r="10" spans="1:6" s="26" customFormat="1" ht="5.25" customHeight="1" thickBot="1">
      <c r="A10" s="421"/>
      <c r="B10" s="422"/>
      <c r="C10" s="441"/>
      <c r="D10" s="441"/>
      <c r="E10" s="441"/>
    </row>
    <row r="11" spans="1:6" s="26" customFormat="1" ht="13.5" thickBot="1">
      <c r="A11" s="470"/>
      <c r="B11" s="471" t="s">
        <v>420</v>
      </c>
      <c r="C11" s="629">
        <f>+C12+C13</f>
        <v>20891515.920000002</v>
      </c>
      <c r="D11" s="629">
        <f t="shared" ref="D11:E11" si="0">+D12+D13</f>
        <v>29605886.420000002</v>
      </c>
      <c r="E11" s="632">
        <f t="shared" si="0"/>
        <v>29589311.420000002</v>
      </c>
    </row>
    <row r="12" spans="1:6" s="26" customFormat="1">
      <c r="A12" s="955" t="s">
        <v>503</v>
      </c>
      <c r="B12" s="956"/>
      <c r="C12" s="630">
        <f>+[1]EAI!E33</f>
        <v>0</v>
      </c>
      <c r="D12" s="630">
        <f>+[1]EAI!H33</f>
        <v>0</v>
      </c>
      <c r="E12" s="633">
        <f>+[1]EAI!I33</f>
        <v>0</v>
      </c>
    </row>
    <row r="13" spans="1:6" s="26" customFormat="1" ht="13.5" thickBot="1">
      <c r="A13" s="957" t="s">
        <v>504</v>
      </c>
      <c r="B13" s="958"/>
      <c r="C13" s="631">
        <v>20891515.920000002</v>
      </c>
      <c r="D13" s="631">
        <v>29605886.420000002</v>
      </c>
      <c r="E13" s="634">
        <v>29589311.420000002</v>
      </c>
    </row>
    <row r="14" spans="1:6" s="26" customFormat="1" ht="13.5" thickBot="1">
      <c r="A14" s="474"/>
      <c r="B14" s="471" t="s">
        <v>421</v>
      </c>
      <c r="C14" s="629">
        <f>+C15+C16</f>
        <v>20891515.920000002</v>
      </c>
      <c r="D14" s="629">
        <f t="shared" ref="D14:E14" si="1">+D15+D16</f>
        <v>22722730.539999999</v>
      </c>
      <c r="E14" s="632">
        <f t="shared" si="1"/>
        <v>22564721.649999999</v>
      </c>
    </row>
    <row r="15" spans="1:6" s="26" customFormat="1">
      <c r="A15" s="959" t="s">
        <v>505</v>
      </c>
      <c r="B15" s="960"/>
      <c r="C15" s="630"/>
      <c r="D15" s="630"/>
      <c r="E15" s="633"/>
    </row>
    <row r="16" spans="1:6" s="26" customFormat="1" ht="13.5" thickBot="1">
      <c r="A16" s="961" t="s">
        <v>506</v>
      </c>
      <c r="B16" s="962"/>
      <c r="C16" s="635">
        <v>20891515.920000002</v>
      </c>
      <c r="D16" s="635">
        <v>22722730.539999999</v>
      </c>
      <c r="E16" s="636">
        <v>22564721.649999999</v>
      </c>
    </row>
    <row r="17" spans="1:5" s="26" customFormat="1" ht="13.5" thickBot="1">
      <c r="A17" s="477"/>
      <c r="B17" s="478" t="s">
        <v>422</v>
      </c>
      <c r="C17" s="637">
        <f>+C11-C14</f>
        <v>0</v>
      </c>
      <c r="D17" s="637">
        <f>+D11-D14</f>
        <v>6883155.8800000027</v>
      </c>
      <c r="E17" s="638">
        <f>+E11-E14</f>
        <v>7024589.7700000033</v>
      </c>
    </row>
    <row r="18" spans="1:5" s="26" customFormat="1" ht="13.5" thickBot="1"/>
    <row r="19" spans="1:5" s="26" customFormat="1" ht="15" thickBot="1">
      <c r="A19" s="963" t="s">
        <v>74</v>
      </c>
      <c r="B19" s="964"/>
      <c r="C19" s="479" t="s">
        <v>201</v>
      </c>
      <c r="D19" s="479" t="s">
        <v>204</v>
      </c>
      <c r="E19" s="480" t="s">
        <v>502</v>
      </c>
    </row>
    <row r="20" spans="1:5" s="26" customFormat="1" ht="6.75" customHeight="1">
      <c r="A20" s="481"/>
      <c r="B20" s="482"/>
      <c r="C20" s="482"/>
      <c r="D20" s="482"/>
      <c r="E20" s="483"/>
    </row>
    <row r="21" spans="1:5" s="26" customFormat="1">
      <c r="A21" s="946" t="s">
        <v>423</v>
      </c>
      <c r="B21" s="947"/>
      <c r="C21" s="631">
        <f>+C17</f>
        <v>0</v>
      </c>
      <c r="D21" s="631">
        <f>+D17</f>
        <v>6883155.8800000027</v>
      </c>
      <c r="E21" s="634">
        <f>+E17</f>
        <v>7024589.7700000033</v>
      </c>
    </row>
    <row r="22" spans="1:5" s="26" customFormat="1" ht="6" customHeight="1">
      <c r="A22" s="484"/>
      <c r="B22" s="485"/>
      <c r="C22" s="631"/>
      <c r="D22" s="631"/>
      <c r="E22" s="634"/>
    </row>
    <row r="23" spans="1:5" s="26" customFormat="1">
      <c r="A23" s="946" t="s">
        <v>424</v>
      </c>
      <c r="B23" s="947"/>
      <c r="C23" s="631"/>
      <c r="D23" s="631"/>
      <c r="E23" s="634"/>
    </row>
    <row r="24" spans="1:5" s="26" customFormat="1" ht="7.5" customHeight="1" thickBot="1">
      <c r="A24" s="486"/>
      <c r="B24" s="487"/>
      <c r="C24" s="635"/>
      <c r="D24" s="635"/>
      <c r="E24" s="636"/>
    </row>
    <row r="25" spans="1:5" s="26" customFormat="1" ht="13.5" thickBot="1">
      <c r="A25" s="486"/>
      <c r="B25" s="478" t="s">
        <v>425</v>
      </c>
      <c r="C25" s="639">
        <f>+C17-C23</f>
        <v>0</v>
      </c>
      <c r="D25" s="639">
        <f>+D21-D24</f>
        <v>6883155.8800000027</v>
      </c>
      <c r="E25" s="640">
        <f>+E21-E24</f>
        <v>7024589.7700000033</v>
      </c>
    </row>
    <row r="26" spans="1:5" s="26" customFormat="1" ht="13.5" thickBot="1"/>
    <row r="27" spans="1:5" s="26" customFormat="1" ht="15" thickBot="1">
      <c r="A27" s="952" t="s">
        <v>74</v>
      </c>
      <c r="B27" s="953"/>
      <c r="C27" s="488" t="s">
        <v>201</v>
      </c>
      <c r="D27" s="488" t="s">
        <v>204</v>
      </c>
      <c r="E27" s="489" t="s">
        <v>502</v>
      </c>
    </row>
    <row r="28" spans="1:5" s="26" customFormat="1" ht="5.25" customHeight="1">
      <c r="A28" s="481"/>
      <c r="B28" s="482"/>
      <c r="C28" s="482"/>
      <c r="D28" s="482"/>
      <c r="E28" s="483"/>
    </row>
    <row r="29" spans="1:5" s="26" customFormat="1">
      <c r="A29" s="946" t="s">
        <v>426</v>
      </c>
      <c r="B29" s="947"/>
      <c r="C29" s="472">
        <f>+[1]EAI!E52</f>
        <v>0</v>
      </c>
      <c r="D29" s="472">
        <f>+[1]EAI!H51</f>
        <v>0</v>
      </c>
      <c r="E29" s="473">
        <f>+[1]EAI!I54</f>
        <v>0</v>
      </c>
    </row>
    <row r="30" spans="1:5" s="26" customFormat="1" ht="5.25" customHeight="1">
      <c r="A30" s="484"/>
      <c r="B30" s="485"/>
      <c r="C30" s="472"/>
      <c r="D30" s="472"/>
      <c r="E30" s="473"/>
    </row>
    <row r="31" spans="1:5" s="26" customFormat="1" ht="13.5" thickBot="1">
      <c r="A31" s="948" t="s">
        <v>427</v>
      </c>
      <c r="B31" s="949"/>
      <c r="C31" s="475"/>
      <c r="D31" s="475"/>
      <c r="E31" s="476"/>
    </row>
    <row r="32" spans="1:5" s="26" customFormat="1" ht="13.5" customHeight="1" thickBot="1">
      <c r="A32" s="426"/>
      <c r="B32" s="490"/>
      <c r="C32" s="472"/>
      <c r="D32" s="472"/>
      <c r="E32" s="472"/>
    </row>
    <row r="33" spans="1:6" s="26" customFormat="1" ht="13.5" thickBot="1">
      <c r="A33" s="474"/>
      <c r="B33" s="471" t="s">
        <v>428</v>
      </c>
      <c r="C33" s="491">
        <f>+C29-C31</f>
        <v>0</v>
      </c>
      <c r="D33" s="491">
        <f t="shared" ref="D33:E33" si="2">+D29-D31</f>
        <v>0</v>
      </c>
      <c r="E33" s="492">
        <f t="shared" si="2"/>
        <v>0</v>
      </c>
    </row>
    <row r="34" spans="1:6" s="26" customFormat="1" ht="15" customHeight="1"/>
    <row r="35" spans="1:6" s="26" customFormat="1" ht="15" customHeight="1">
      <c r="A35" s="16" t="s">
        <v>76</v>
      </c>
      <c r="B35" s="16"/>
      <c r="C35" s="16"/>
      <c r="D35" s="16"/>
      <c r="E35" s="16"/>
    </row>
    <row r="36" spans="1:6" s="26" customFormat="1" ht="45" customHeight="1">
      <c r="B36" s="950" t="s">
        <v>429</v>
      </c>
      <c r="C36" s="950"/>
      <c r="D36" s="950"/>
      <c r="E36" s="950"/>
    </row>
    <row r="37" spans="1:6" s="26" customFormat="1" ht="27" customHeight="1">
      <c r="B37" s="950" t="s">
        <v>430</v>
      </c>
      <c r="C37" s="950"/>
      <c r="D37" s="950"/>
      <c r="E37" s="950"/>
    </row>
    <row r="38" spans="1:6" s="26" customFormat="1">
      <c r="B38" s="951" t="s">
        <v>431</v>
      </c>
      <c r="C38" s="951"/>
      <c r="D38" s="951"/>
      <c r="E38" s="951"/>
    </row>
    <row r="39" spans="1:6" s="26" customFormat="1">
      <c r="B39" s="161"/>
      <c r="C39" s="161"/>
      <c r="D39" s="161"/>
      <c r="E39" s="161"/>
    </row>
    <row r="40" spans="1:6" s="26" customFormat="1">
      <c r="B40" s="161"/>
      <c r="C40" s="161"/>
      <c r="D40" s="161"/>
      <c r="E40" s="161"/>
    </row>
    <row r="41" spans="1:6" s="26" customFormat="1" ht="10.5" customHeight="1">
      <c r="B41" s="33"/>
      <c r="D41" s="33"/>
      <c r="E41" s="33"/>
    </row>
    <row r="42" spans="1:6">
      <c r="B42" s="467" t="s">
        <v>3736</v>
      </c>
      <c r="C42" s="805" t="s">
        <v>561</v>
      </c>
      <c r="D42" s="805"/>
      <c r="E42" s="805"/>
      <c r="F42" s="275"/>
    </row>
    <row r="43" spans="1:6">
      <c r="B43" s="284" t="s">
        <v>4114</v>
      </c>
      <c r="C43" s="805" t="s">
        <v>562</v>
      </c>
      <c r="D43" s="805"/>
      <c r="E43" s="805"/>
    </row>
  </sheetData>
  <mergeCells count="19">
    <mergeCell ref="A1:E1"/>
    <mergeCell ref="A27:B27"/>
    <mergeCell ref="A2:E2"/>
    <mergeCell ref="A3:E3"/>
    <mergeCell ref="A9:B9"/>
    <mergeCell ref="A12:B12"/>
    <mergeCell ref="A13:B13"/>
    <mergeCell ref="A15:B15"/>
    <mergeCell ref="A16:B16"/>
    <mergeCell ref="A19:B19"/>
    <mergeCell ref="A21:B21"/>
    <mergeCell ref="A23:B23"/>
    <mergeCell ref="C42:E42"/>
    <mergeCell ref="C43:E43"/>
    <mergeCell ref="A29:B29"/>
    <mergeCell ref="A31:B31"/>
    <mergeCell ref="B36:E36"/>
    <mergeCell ref="B37:E37"/>
    <mergeCell ref="B38:E38"/>
  </mergeCells>
  <pageMargins left="1.4960629921259843" right="0.70866141732283472" top="0.74803149606299213" bottom="0.74803149606299213" header="0.31496062992125984" footer="0.31496062992125984"/>
  <pageSetup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M48"/>
  <sheetViews>
    <sheetView showGridLines="0" topLeftCell="A16" zoomScale="85" zoomScaleNormal="85" zoomScaleSheetLayoutView="20" workbookViewId="0">
      <selection activeCell="E5" sqref="E5:I5"/>
    </sheetView>
  </sheetViews>
  <sheetFormatPr baseColWidth="10" defaultRowHeight="12.75"/>
  <cols>
    <col min="1" max="1" width="2.140625" style="26" customWidth="1"/>
    <col min="2" max="3" width="3.7109375" style="275" customWidth="1"/>
    <col min="4" max="4" width="62.7109375" style="275" bestFit="1" customWidth="1"/>
    <col min="5" max="5" width="13.85546875" style="275" bestFit="1" customWidth="1"/>
    <col min="6" max="6" width="14.28515625" style="275" customWidth="1"/>
    <col min="7" max="7" width="13.7109375" style="275" customWidth="1"/>
    <col min="8" max="8" width="14.140625" style="275" bestFit="1" customWidth="1"/>
    <col min="9" max="12" width="13.85546875" style="275" bestFit="1" customWidth="1"/>
    <col min="13" max="13" width="3.140625" style="26" customWidth="1"/>
    <col min="14" max="16384" width="11.42578125" style="275"/>
  </cols>
  <sheetData>
    <row r="1" spans="2:12" ht="6" customHeight="1">
      <c r="B1" s="824"/>
      <c r="C1" s="824"/>
      <c r="D1" s="824"/>
      <c r="E1" s="824"/>
      <c r="F1" s="824"/>
      <c r="G1" s="824"/>
      <c r="H1" s="824"/>
      <c r="I1" s="824"/>
      <c r="J1" s="824"/>
      <c r="K1" s="824"/>
      <c r="L1" s="824"/>
    </row>
    <row r="2" spans="2:12" ht="13.5" customHeight="1">
      <c r="B2" s="824" t="s">
        <v>459</v>
      </c>
      <c r="C2" s="824"/>
      <c r="D2" s="824"/>
      <c r="E2" s="824"/>
      <c r="F2" s="824"/>
      <c r="G2" s="824"/>
      <c r="H2" s="824"/>
      <c r="I2" s="824"/>
      <c r="J2" s="824"/>
      <c r="K2" s="824"/>
      <c r="L2" s="824"/>
    </row>
    <row r="3" spans="2:12" ht="20.25" customHeight="1">
      <c r="B3" s="824" t="s">
        <v>4134</v>
      </c>
      <c r="C3" s="824"/>
      <c r="D3" s="824"/>
      <c r="E3" s="824"/>
      <c r="F3" s="824"/>
      <c r="G3" s="824"/>
      <c r="H3" s="824"/>
      <c r="I3" s="824"/>
      <c r="J3" s="824"/>
      <c r="K3" s="824"/>
      <c r="L3" s="824"/>
    </row>
    <row r="4" spans="2:12" s="26" customFormat="1" ht="8.25" customHeight="1"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</row>
    <row r="5" spans="2:12" s="26" customFormat="1" ht="24" customHeight="1">
      <c r="D5" s="31" t="s">
        <v>3</v>
      </c>
      <c r="E5" s="792" t="s">
        <v>590</v>
      </c>
      <c r="F5" s="792"/>
      <c r="G5" s="792"/>
      <c r="H5" s="792"/>
      <c r="I5" s="792"/>
      <c r="J5" s="73"/>
      <c r="K5" s="77"/>
      <c r="L5" s="245"/>
    </row>
    <row r="6" spans="2:12" s="26" customFormat="1" ht="8.25" customHeight="1"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</row>
    <row r="7" spans="2:12">
      <c r="B7" s="915" t="s">
        <v>74</v>
      </c>
      <c r="C7" s="969"/>
      <c r="D7" s="916"/>
      <c r="E7" s="914" t="s">
        <v>229</v>
      </c>
      <c r="F7" s="914"/>
      <c r="G7" s="914"/>
      <c r="H7" s="914"/>
      <c r="I7" s="914"/>
      <c r="J7" s="914"/>
      <c r="K7" s="914"/>
      <c r="L7" s="914" t="s">
        <v>223</v>
      </c>
    </row>
    <row r="8" spans="2:12" ht="25.5">
      <c r="B8" s="917"/>
      <c r="C8" s="886"/>
      <c r="D8" s="918"/>
      <c r="E8" s="408" t="s">
        <v>224</v>
      </c>
      <c r="F8" s="408" t="s">
        <v>225</v>
      </c>
      <c r="G8" s="408" t="s">
        <v>203</v>
      </c>
      <c r="H8" s="408" t="s">
        <v>403</v>
      </c>
      <c r="I8" s="408" t="s">
        <v>204</v>
      </c>
      <c r="J8" s="408" t="s">
        <v>404</v>
      </c>
      <c r="K8" s="408" t="s">
        <v>226</v>
      </c>
      <c r="L8" s="914"/>
    </row>
    <row r="9" spans="2:12" ht="15.75" customHeight="1">
      <c r="B9" s="919"/>
      <c r="C9" s="970"/>
      <c r="D9" s="920"/>
      <c r="E9" s="408">
        <v>1</v>
      </c>
      <c r="F9" s="408">
        <v>2</v>
      </c>
      <c r="G9" s="408" t="s">
        <v>227</v>
      </c>
      <c r="H9" s="408">
        <v>4</v>
      </c>
      <c r="I9" s="408">
        <v>5</v>
      </c>
      <c r="J9" s="408">
        <v>6</v>
      </c>
      <c r="K9" s="408">
        <v>7</v>
      </c>
      <c r="L9" s="408" t="s">
        <v>466</v>
      </c>
    </row>
    <row r="10" spans="2:12" ht="15" customHeight="1">
      <c r="B10" s="965" t="s">
        <v>266</v>
      </c>
      <c r="C10" s="958"/>
      <c r="D10" s="966"/>
      <c r="E10" s="493"/>
      <c r="F10" s="494"/>
      <c r="G10" s="494"/>
      <c r="H10" s="494"/>
      <c r="I10" s="494"/>
      <c r="J10" s="494"/>
      <c r="K10" s="494"/>
      <c r="L10" s="494"/>
    </row>
    <row r="11" spans="2:12">
      <c r="B11" s="409"/>
      <c r="C11" s="967" t="s">
        <v>267</v>
      </c>
      <c r="D11" s="968"/>
      <c r="E11" s="641">
        <f>SUM(E12:E13)</f>
        <v>0</v>
      </c>
      <c r="F11" s="641">
        <f t="shared" ref="F11:L11" si="0">SUM(F12:F13)</f>
        <v>0</v>
      </c>
      <c r="G11" s="641">
        <f t="shared" si="0"/>
        <v>0</v>
      </c>
      <c r="H11" s="641">
        <f t="shared" si="0"/>
        <v>0</v>
      </c>
      <c r="I11" s="641">
        <f t="shared" si="0"/>
        <v>0</v>
      </c>
      <c r="J11" s="641">
        <f t="shared" si="0"/>
        <v>0</v>
      </c>
      <c r="K11" s="641">
        <f t="shared" si="0"/>
        <v>0</v>
      </c>
      <c r="L11" s="641">
        <f t="shared" si="0"/>
        <v>0</v>
      </c>
    </row>
    <row r="12" spans="2:12">
      <c r="B12" s="409"/>
      <c r="C12" s="485"/>
      <c r="D12" s="410" t="s">
        <v>268</v>
      </c>
      <c r="E12" s="413">
        <v>0</v>
      </c>
      <c r="F12" s="413">
        <v>0</v>
      </c>
      <c r="G12" s="413">
        <f>+E12+F12</f>
        <v>0</v>
      </c>
      <c r="H12" s="413">
        <v>0</v>
      </c>
      <c r="I12" s="413">
        <v>0</v>
      </c>
      <c r="J12" s="413">
        <v>0</v>
      </c>
      <c r="K12" s="413">
        <v>0</v>
      </c>
      <c r="L12" s="413">
        <f t="shared" ref="L12:L39" si="1">+G12-I12</f>
        <v>0</v>
      </c>
    </row>
    <row r="13" spans="2:12">
      <c r="B13" s="409"/>
      <c r="C13" s="485"/>
      <c r="D13" s="410" t="s">
        <v>269</v>
      </c>
      <c r="E13" s="642"/>
      <c r="F13" s="425"/>
      <c r="G13" s="425"/>
      <c r="H13" s="425"/>
      <c r="I13" s="425"/>
      <c r="J13" s="425"/>
      <c r="K13" s="425"/>
      <c r="L13" s="425">
        <f t="shared" si="1"/>
        <v>0</v>
      </c>
    </row>
    <row r="14" spans="2:12">
      <c r="B14" s="409"/>
      <c r="C14" s="967" t="s">
        <v>270</v>
      </c>
      <c r="D14" s="968"/>
      <c r="E14" s="641">
        <f>SUM(E15:E22)</f>
        <v>19922334.369999997</v>
      </c>
      <c r="F14" s="641">
        <f>SUM(F15:F22)</f>
        <v>21396585.060000002</v>
      </c>
      <c r="G14" s="641">
        <f>SUM(G15:G22)</f>
        <v>41318919.43</v>
      </c>
      <c r="H14" s="641"/>
      <c r="I14" s="641">
        <f t="shared" ref="I14:K14" si="2">SUM(I15:I22)</f>
        <v>21728588.010000002</v>
      </c>
      <c r="J14" s="641">
        <f t="shared" si="2"/>
        <v>21728588.010000002</v>
      </c>
      <c r="K14" s="641">
        <f t="shared" si="2"/>
        <v>21577383.77</v>
      </c>
      <c r="L14" s="432">
        <f t="shared" si="1"/>
        <v>19590331.419999998</v>
      </c>
    </row>
    <row r="15" spans="2:12">
      <c r="B15" s="409"/>
      <c r="C15" s="485"/>
      <c r="D15" s="410" t="s">
        <v>271</v>
      </c>
      <c r="E15" s="642">
        <v>15003960.109999999</v>
      </c>
      <c r="F15" s="425">
        <v>17041268.280000001</v>
      </c>
      <c r="G15" s="425">
        <f t="shared" ref="G15" si="3">F15+E15</f>
        <v>32045228.390000001</v>
      </c>
      <c r="H15" s="425"/>
      <c r="I15" s="425">
        <v>16917570.690000001</v>
      </c>
      <c r="J15" s="425">
        <v>16917570.690000001</v>
      </c>
      <c r="K15" s="425">
        <v>16800491.300000001</v>
      </c>
      <c r="L15" s="425">
        <f t="shared" si="1"/>
        <v>15127657.699999999</v>
      </c>
    </row>
    <row r="16" spans="2:12">
      <c r="B16" s="409"/>
      <c r="C16" s="485"/>
      <c r="D16" s="410" t="s">
        <v>272</v>
      </c>
      <c r="E16" s="642"/>
      <c r="F16" s="425">
        <v>0</v>
      </c>
      <c r="G16" s="425"/>
      <c r="H16" s="425"/>
      <c r="I16" s="425">
        <v>0</v>
      </c>
      <c r="J16" s="425">
        <v>0</v>
      </c>
      <c r="K16" s="425">
        <v>0</v>
      </c>
      <c r="L16" s="425">
        <f t="shared" si="1"/>
        <v>0</v>
      </c>
    </row>
    <row r="17" spans="2:12">
      <c r="B17" s="409"/>
      <c r="C17" s="485"/>
      <c r="D17" s="410" t="s">
        <v>273</v>
      </c>
      <c r="E17" s="642">
        <v>4918374.26</v>
      </c>
      <c r="F17" s="425">
        <v>4355316.78</v>
      </c>
      <c r="G17" s="425">
        <f t="shared" ref="G17" si="4">F17+E17</f>
        <v>9273691.0399999991</v>
      </c>
      <c r="H17" s="425"/>
      <c r="I17" s="425">
        <v>4811017.32</v>
      </c>
      <c r="J17" s="425">
        <v>4811017.32</v>
      </c>
      <c r="K17" s="425">
        <v>4776892.47</v>
      </c>
      <c r="L17" s="425">
        <f t="shared" si="1"/>
        <v>4462673.7199999988</v>
      </c>
    </row>
    <row r="18" spans="2:12">
      <c r="B18" s="409"/>
      <c r="C18" s="485"/>
      <c r="D18" s="410" t="s">
        <v>274</v>
      </c>
      <c r="E18" s="642"/>
      <c r="F18" s="425"/>
      <c r="G18" s="425"/>
      <c r="H18" s="425"/>
      <c r="I18" s="425"/>
      <c r="J18" s="425"/>
      <c r="K18" s="425"/>
      <c r="L18" s="425">
        <f t="shared" si="1"/>
        <v>0</v>
      </c>
    </row>
    <row r="19" spans="2:12">
      <c r="B19" s="409"/>
      <c r="C19" s="485"/>
      <c r="D19" s="410" t="s">
        <v>275</v>
      </c>
      <c r="E19" s="642"/>
      <c r="F19" s="425"/>
      <c r="G19" s="425"/>
      <c r="H19" s="425"/>
      <c r="I19" s="425"/>
      <c r="J19" s="425"/>
      <c r="K19" s="425"/>
      <c r="L19" s="425">
        <f t="shared" si="1"/>
        <v>0</v>
      </c>
    </row>
    <row r="20" spans="2:12">
      <c r="B20" s="409"/>
      <c r="C20" s="485"/>
      <c r="D20" s="410" t="s">
        <v>276</v>
      </c>
      <c r="E20" s="642"/>
      <c r="F20" s="425"/>
      <c r="G20" s="425"/>
      <c r="H20" s="425"/>
      <c r="I20" s="425"/>
      <c r="J20" s="425"/>
      <c r="K20" s="425"/>
      <c r="L20" s="425">
        <f t="shared" si="1"/>
        <v>0</v>
      </c>
    </row>
    <row r="21" spans="2:12">
      <c r="B21" s="409"/>
      <c r="C21" s="485"/>
      <c r="D21" s="410" t="s">
        <v>277</v>
      </c>
      <c r="E21" s="642"/>
      <c r="F21" s="425"/>
      <c r="G21" s="425"/>
      <c r="H21" s="425"/>
      <c r="I21" s="425"/>
      <c r="J21" s="425"/>
      <c r="K21" s="425"/>
      <c r="L21" s="425">
        <f t="shared" si="1"/>
        <v>0</v>
      </c>
    </row>
    <row r="22" spans="2:12">
      <c r="B22" s="409"/>
      <c r="C22" s="485"/>
      <c r="D22" s="410" t="s">
        <v>278</v>
      </c>
      <c r="E22" s="642"/>
      <c r="F22" s="425"/>
      <c r="G22" s="425"/>
      <c r="H22" s="425"/>
      <c r="I22" s="425"/>
      <c r="J22" s="425"/>
      <c r="K22" s="425"/>
      <c r="L22" s="425">
        <f t="shared" si="1"/>
        <v>0</v>
      </c>
    </row>
    <row r="23" spans="2:12">
      <c r="B23" s="409"/>
      <c r="C23" s="967" t="s">
        <v>279</v>
      </c>
      <c r="D23" s="968"/>
      <c r="E23" s="641">
        <f>SUM(E24:E26)</f>
        <v>969181.55</v>
      </c>
      <c r="F23" s="641">
        <f>SUM(F24:F26)</f>
        <v>694640.78</v>
      </c>
      <c r="G23" s="641">
        <f>SUM(G24:G26)</f>
        <v>1663822.33</v>
      </c>
      <c r="H23" s="641"/>
      <c r="I23" s="641">
        <f t="shared" ref="I23:K23" si="5">SUM(I24:I26)</f>
        <v>994142.53</v>
      </c>
      <c r="J23" s="641">
        <f t="shared" si="5"/>
        <v>987337.88</v>
      </c>
      <c r="K23" s="641">
        <f t="shared" si="5"/>
        <v>987337.88</v>
      </c>
      <c r="L23" s="432">
        <f t="shared" si="1"/>
        <v>669679.80000000005</v>
      </c>
    </row>
    <row r="24" spans="2:12">
      <c r="B24" s="409"/>
      <c r="C24" s="485"/>
      <c r="D24" s="410" t="s">
        <v>280</v>
      </c>
      <c r="E24" s="642">
        <v>969181.55</v>
      </c>
      <c r="F24" s="425">
        <v>694640.78</v>
      </c>
      <c r="G24" s="425">
        <f>F24+E24</f>
        <v>1663822.33</v>
      </c>
      <c r="H24" s="425"/>
      <c r="I24" s="425">
        <v>994142.53</v>
      </c>
      <c r="J24" s="425">
        <v>987337.88</v>
      </c>
      <c r="K24" s="425">
        <v>987337.88</v>
      </c>
      <c r="L24" s="425">
        <f t="shared" si="1"/>
        <v>669679.80000000005</v>
      </c>
    </row>
    <row r="25" spans="2:12">
      <c r="B25" s="409"/>
      <c r="C25" s="485"/>
      <c r="D25" s="410" t="s">
        <v>281</v>
      </c>
      <c r="E25" s="642"/>
      <c r="F25" s="425"/>
      <c r="G25" s="425"/>
      <c r="H25" s="425"/>
      <c r="I25" s="425"/>
      <c r="J25" s="425"/>
      <c r="K25" s="425"/>
      <c r="L25" s="425">
        <f t="shared" si="1"/>
        <v>0</v>
      </c>
    </row>
    <row r="26" spans="2:12">
      <c r="B26" s="409"/>
      <c r="C26" s="485"/>
      <c r="D26" s="410" t="s">
        <v>282</v>
      </c>
      <c r="E26" s="642"/>
      <c r="F26" s="425"/>
      <c r="G26" s="425"/>
      <c r="H26" s="425"/>
      <c r="I26" s="425"/>
      <c r="J26" s="425"/>
      <c r="K26" s="425"/>
      <c r="L26" s="425">
        <f t="shared" si="1"/>
        <v>0</v>
      </c>
    </row>
    <row r="27" spans="2:12">
      <c r="B27" s="409"/>
      <c r="C27" s="967" t="s">
        <v>283</v>
      </c>
      <c r="D27" s="968"/>
      <c r="E27" s="641">
        <f>SUM(E28:E29)</f>
        <v>0</v>
      </c>
      <c r="F27" s="641"/>
      <c r="G27" s="432"/>
      <c r="H27" s="641"/>
      <c r="I27" s="641"/>
      <c r="J27" s="641"/>
      <c r="K27" s="641"/>
      <c r="L27" s="432">
        <f t="shared" si="1"/>
        <v>0</v>
      </c>
    </row>
    <row r="28" spans="2:12">
      <c r="B28" s="409"/>
      <c r="C28" s="485"/>
      <c r="D28" s="410" t="s">
        <v>284</v>
      </c>
      <c r="E28" s="642"/>
      <c r="F28" s="425"/>
      <c r="G28" s="425"/>
      <c r="H28" s="425"/>
      <c r="I28" s="425"/>
      <c r="J28" s="425"/>
      <c r="K28" s="425"/>
      <c r="L28" s="425">
        <f t="shared" si="1"/>
        <v>0</v>
      </c>
    </row>
    <row r="29" spans="2:12">
      <c r="B29" s="409"/>
      <c r="C29" s="485"/>
      <c r="D29" s="410" t="s">
        <v>285</v>
      </c>
      <c r="E29" s="642"/>
      <c r="F29" s="425"/>
      <c r="G29" s="425"/>
      <c r="H29" s="425"/>
      <c r="I29" s="425"/>
      <c r="J29" s="425"/>
      <c r="K29" s="425"/>
      <c r="L29" s="425">
        <f t="shared" si="1"/>
        <v>0</v>
      </c>
    </row>
    <row r="30" spans="2:12">
      <c r="B30" s="409"/>
      <c r="C30" s="967" t="s">
        <v>286</v>
      </c>
      <c r="D30" s="968"/>
      <c r="E30" s="641">
        <f>SUM(E31:E34)</f>
        <v>0</v>
      </c>
      <c r="F30" s="641"/>
      <c r="G30" s="432"/>
      <c r="H30" s="641"/>
      <c r="I30" s="641"/>
      <c r="J30" s="641"/>
      <c r="K30" s="641"/>
      <c r="L30" s="432">
        <f t="shared" si="1"/>
        <v>0</v>
      </c>
    </row>
    <row r="31" spans="2:12">
      <c r="B31" s="409"/>
      <c r="C31" s="485"/>
      <c r="D31" s="410" t="s">
        <v>287</v>
      </c>
      <c r="E31" s="642"/>
      <c r="F31" s="425"/>
      <c r="G31" s="425"/>
      <c r="H31" s="425"/>
      <c r="I31" s="425"/>
      <c r="J31" s="425"/>
      <c r="K31" s="425"/>
      <c r="L31" s="425">
        <f t="shared" si="1"/>
        <v>0</v>
      </c>
    </row>
    <row r="32" spans="2:12">
      <c r="B32" s="409"/>
      <c r="C32" s="485"/>
      <c r="D32" s="410" t="s">
        <v>288</v>
      </c>
      <c r="E32" s="642"/>
      <c r="F32" s="425"/>
      <c r="G32" s="425"/>
      <c r="H32" s="425"/>
      <c r="I32" s="425"/>
      <c r="J32" s="425"/>
      <c r="K32" s="425"/>
      <c r="L32" s="425">
        <f t="shared" si="1"/>
        <v>0</v>
      </c>
    </row>
    <row r="33" spans="1:13">
      <c r="B33" s="409"/>
      <c r="C33" s="485"/>
      <c r="D33" s="410" t="s">
        <v>289</v>
      </c>
      <c r="E33" s="642"/>
      <c r="F33" s="425"/>
      <c r="G33" s="425"/>
      <c r="H33" s="425"/>
      <c r="I33" s="425"/>
      <c r="J33" s="425"/>
      <c r="K33" s="425"/>
      <c r="L33" s="425">
        <f t="shared" si="1"/>
        <v>0</v>
      </c>
    </row>
    <row r="34" spans="1:13">
      <c r="B34" s="409"/>
      <c r="C34" s="485"/>
      <c r="D34" s="410" t="s">
        <v>290</v>
      </c>
      <c r="E34" s="642"/>
      <c r="F34" s="425"/>
      <c r="G34" s="425"/>
      <c r="H34" s="425"/>
      <c r="I34" s="425"/>
      <c r="J34" s="425"/>
      <c r="K34" s="425"/>
      <c r="L34" s="425">
        <f t="shared" si="1"/>
        <v>0</v>
      </c>
    </row>
    <row r="35" spans="1:13">
      <c r="B35" s="409"/>
      <c r="C35" s="967" t="s">
        <v>291</v>
      </c>
      <c r="D35" s="968"/>
      <c r="E35" s="641">
        <f>SUM(E36)</f>
        <v>0</v>
      </c>
      <c r="F35" s="641"/>
      <c r="G35" s="432"/>
      <c r="H35" s="641"/>
      <c r="I35" s="641"/>
      <c r="J35" s="641"/>
      <c r="K35" s="641"/>
      <c r="L35" s="432">
        <f t="shared" si="1"/>
        <v>0</v>
      </c>
    </row>
    <row r="36" spans="1:13">
      <c r="B36" s="409"/>
      <c r="C36" s="485"/>
      <c r="D36" s="410" t="s">
        <v>292</v>
      </c>
      <c r="E36" s="642"/>
      <c r="F36" s="425"/>
      <c r="G36" s="425"/>
      <c r="H36" s="425"/>
      <c r="I36" s="425"/>
      <c r="J36" s="425"/>
      <c r="K36" s="425"/>
      <c r="L36" s="425">
        <f t="shared" si="1"/>
        <v>0</v>
      </c>
    </row>
    <row r="37" spans="1:13" ht="15" customHeight="1">
      <c r="B37" s="965" t="s">
        <v>293</v>
      </c>
      <c r="C37" s="958"/>
      <c r="D37" s="966"/>
      <c r="E37" s="642"/>
      <c r="F37" s="425"/>
      <c r="G37" s="425"/>
      <c r="H37" s="425"/>
      <c r="I37" s="425"/>
      <c r="J37" s="425"/>
      <c r="K37" s="425"/>
      <c r="L37" s="425">
        <f t="shared" si="1"/>
        <v>0</v>
      </c>
    </row>
    <row r="38" spans="1:13" ht="15" customHeight="1">
      <c r="B38" s="965" t="s">
        <v>294</v>
      </c>
      <c r="C38" s="958"/>
      <c r="D38" s="966"/>
      <c r="E38" s="642"/>
      <c r="F38" s="425"/>
      <c r="G38" s="425"/>
      <c r="H38" s="425"/>
      <c r="I38" s="425"/>
      <c r="J38" s="425"/>
      <c r="K38" s="425"/>
      <c r="L38" s="425">
        <f t="shared" si="1"/>
        <v>0</v>
      </c>
    </row>
    <row r="39" spans="1:13" ht="15.75" customHeight="1">
      <c r="B39" s="965" t="s">
        <v>295</v>
      </c>
      <c r="C39" s="958"/>
      <c r="D39" s="966"/>
      <c r="E39" s="642"/>
      <c r="F39" s="425"/>
      <c r="G39" s="425"/>
      <c r="H39" s="425"/>
      <c r="I39" s="425"/>
      <c r="J39" s="425"/>
      <c r="K39" s="425"/>
      <c r="L39" s="425">
        <f t="shared" si="1"/>
        <v>0</v>
      </c>
    </row>
    <row r="40" spans="1:13">
      <c r="B40" s="497"/>
      <c r="C40" s="498"/>
      <c r="D40" s="499"/>
      <c r="E40" s="643"/>
      <c r="F40" s="644"/>
      <c r="G40" s="644"/>
      <c r="H40" s="644"/>
      <c r="I40" s="644"/>
      <c r="J40" s="644"/>
      <c r="K40" s="644"/>
      <c r="L40" s="644"/>
    </row>
    <row r="41" spans="1:13" s="406" customFormat="1" ht="16.5" customHeight="1">
      <c r="A41" s="306"/>
      <c r="B41" s="435"/>
      <c r="C41" s="971" t="s">
        <v>228</v>
      </c>
      <c r="D41" s="972"/>
      <c r="E41" s="430">
        <f>+E11+E14+E23+E27+E30+E35+E37+E38+E39</f>
        <v>20891515.919999998</v>
      </c>
      <c r="F41" s="430">
        <f t="shared" ref="F41:L41" si="6">+F11+F14+F23+F27+F30+F35+F37+F38+F39</f>
        <v>22091225.840000004</v>
      </c>
      <c r="G41" s="430">
        <f t="shared" si="6"/>
        <v>42982741.759999998</v>
      </c>
      <c r="H41" s="430">
        <f t="shared" si="6"/>
        <v>0</v>
      </c>
      <c r="I41" s="430">
        <f t="shared" si="6"/>
        <v>22722730.540000003</v>
      </c>
      <c r="J41" s="430">
        <f t="shared" si="6"/>
        <v>22715925.890000001</v>
      </c>
      <c r="K41" s="430">
        <f t="shared" si="6"/>
        <v>22564721.649999999</v>
      </c>
      <c r="L41" s="430">
        <f t="shared" si="6"/>
        <v>20260011.219999999</v>
      </c>
      <c r="M41" s="306"/>
    </row>
    <row r="42" spans="1:13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1:13">
      <c r="B43" s="16" t="s">
        <v>76</v>
      </c>
      <c r="F43" s="26"/>
      <c r="G43" s="26"/>
      <c r="H43" s="26"/>
      <c r="I43" s="26"/>
      <c r="J43" s="26"/>
      <c r="K43" s="26"/>
      <c r="L43" s="26"/>
    </row>
    <row r="46" spans="1:13">
      <c r="D46" s="280" t="s">
        <v>580</v>
      </c>
      <c r="G46" s="280" t="s">
        <v>581</v>
      </c>
      <c r="H46" s="280"/>
      <c r="I46" s="280"/>
      <c r="J46" s="280"/>
      <c r="K46" s="280"/>
      <c r="L46" s="280"/>
    </row>
    <row r="47" spans="1:13">
      <c r="D47" s="284" t="s">
        <v>4115</v>
      </c>
      <c r="G47" s="805" t="s">
        <v>561</v>
      </c>
      <c r="H47" s="805"/>
      <c r="I47" s="805"/>
      <c r="J47" s="805"/>
      <c r="K47" s="805"/>
      <c r="L47" s="805"/>
    </row>
    <row r="48" spans="1:13">
      <c r="D48" s="284" t="s">
        <v>4114</v>
      </c>
      <c r="G48" s="802" t="s">
        <v>562</v>
      </c>
      <c r="H48" s="802"/>
      <c r="I48" s="802"/>
      <c r="J48" s="802"/>
      <c r="K48" s="802"/>
      <c r="L48" s="802"/>
    </row>
  </sheetData>
  <mergeCells count="20">
    <mergeCell ref="B39:D39"/>
    <mergeCell ref="C41:D41"/>
    <mergeCell ref="G47:L47"/>
    <mergeCell ref="G48:L48"/>
    <mergeCell ref="C30:D30"/>
    <mergeCell ref="C35:D35"/>
    <mergeCell ref="B37:D37"/>
    <mergeCell ref="B38:D38"/>
    <mergeCell ref="B1:L1"/>
    <mergeCell ref="B2:L2"/>
    <mergeCell ref="B3:L3"/>
    <mergeCell ref="B7:D9"/>
    <mergeCell ref="E7:K7"/>
    <mergeCell ref="L7:L8"/>
    <mergeCell ref="E5:I5"/>
    <mergeCell ref="B10:D10"/>
    <mergeCell ref="C11:D11"/>
    <mergeCell ref="C14:D14"/>
    <mergeCell ref="C23:D23"/>
    <mergeCell ref="C27:D27"/>
  </mergeCells>
  <printOptions horizontalCentered="1"/>
  <pageMargins left="0.82677165354330717" right="0.70866141732283472" top="0.82677165354330717" bottom="0.74803149606299213" header="0.31496062992125984" footer="0.31496062992125984"/>
  <pageSetup scale="64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Q48"/>
  <sheetViews>
    <sheetView showGridLines="0" topLeftCell="A22" zoomScale="80" zoomScaleNormal="80" workbookViewId="0">
      <selection activeCell="K11" sqref="K11"/>
    </sheetView>
  </sheetViews>
  <sheetFormatPr baseColWidth="10" defaultRowHeight="12.75"/>
  <cols>
    <col min="1" max="1" width="2.140625" style="26" customWidth="1"/>
    <col min="2" max="3" width="3.7109375" style="275" customWidth="1"/>
    <col min="4" max="4" width="24" style="275" customWidth="1"/>
    <col min="5" max="5" width="12" style="275" customWidth="1"/>
    <col min="6" max="6" width="14.42578125" style="275" customWidth="1"/>
    <col min="7" max="7" width="5.140625" style="275" bestFit="1" customWidth="1"/>
    <col min="8" max="8" width="12.7109375" style="275" customWidth="1"/>
    <col min="9" max="10" width="15.7109375" style="275" bestFit="1" customWidth="1"/>
    <col min="11" max="11" width="15" style="275" bestFit="1" customWidth="1"/>
    <col min="12" max="14" width="13.7109375" style="275" bestFit="1" customWidth="1"/>
    <col min="15" max="15" width="14.140625" style="275" bestFit="1" customWidth="1"/>
    <col min="16" max="16" width="13.5703125" style="26" customWidth="1"/>
    <col min="17" max="17" width="12.85546875" style="275" customWidth="1"/>
    <col min="18" max="16384" width="11.42578125" style="275"/>
  </cols>
  <sheetData>
    <row r="1" spans="2:17" ht="6" customHeight="1">
      <c r="B1" s="824"/>
      <c r="C1" s="824"/>
      <c r="D1" s="824"/>
      <c r="E1" s="824"/>
      <c r="F1" s="824"/>
      <c r="G1" s="824"/>
      <c r="H1" s="824"/>
      <c r="I1" s="824"/>
      <c r="J1" s="824"/>
      <c r="K1" s="824"/>
      <c r="L1" s="824"/>
      <c r="M1" s="824"/>
      <c r="N1" s="824"/>
      <c r="O1" s="824"/>
    </row>
    <row r="2" spans="2:17" ht="13.5" customHeight="1">
      <c r="B2" s="824" t="s">
        <v>461</v>
      </c>
      <c r="C2" s="824"/>
      <c r="D2" s="824"/>
      <c r="E2" s="824"/>
      <c r="F2" s="824"/>
      <c r="G2" s="824"/>
      <c r="H2" s="824"/>
      <c r="I2" s="824"/>
      <c r="J2" s="824"/>
      <c r="K2" s="824"/>
      <c r="L2" s="824"/>
      <c r="M2" s="824"/>
      <c r="N2" s="824"/>
      <c r="O2" s="824"/>
    </row>
    <row r="3" spans="2:17" ht="20.25" customHeight="1">
      <c r="B3" s="824" t="s">
        <v>4138</v>
      </c>
      <c r="C3" s="824"/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</row>
    <row r="4" spans="2:17" s="26" customFormat="1" ht="8.25" customHeight="1"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</row>
    <row r="5" spans="2:17" s="26" customFormat="1" ht="24" customHeight="1">
      <c r="D5" s="31" t="s">
        <v>3</v>
      </c>
      <c r="E5" s="792" t="s">
        <v>590</v>
      </c>
      <c r="F5" s="792"/>
      <c r="G5" s="792"/>
      <c r="H5" s="792"/>
      <c r="I5" s="792"/>
      <c r="J5" s="289"/>
      <c r="K5" s="289"/>
      <c r="L5" s="73"/>
      <c r="M5" s="73"/>
      <c r="N5" s="77"/>
      <c r="O5" s="245"/>
    </row>
    <row r="6" spans="2:17" s="26" customFormat="1" ht="8.25" customHeight="1"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</row>
    <row r="7" spans="2:17" ht="15" customHeight="1">
      <c r="B7" s="915" t="s">
        <v>462</v>
      </c>
      <c r="C7" s="969"/>
      <c r="D7" s="916"/>
      <c r="E7" s="974" t="s">
        <v>463</v>
      </c>
      <c r="F7" s="503"/>
      <c r="G7" s="974" t="s">
        <v>460</v>
      </c>
      <c r="H7" s="977" t="s">
        <v>222</v>
      </c>
      <c r="I7" s="978"/>
      <c r="J7" s="978"/>
      <c r="K7" s="978"/>
      <c r="L7" s="978"/>
      <c r="M7" s="978"/>
      <c r="N7" s="979"/>
      <c r="O7" s="914" t="s">
        <v>223</v>
      </c>
      <c r="P7" s="973" t="s">
        <v>495</v>
      </c>
      <c r="Q7" s="861"/>
    </row>
    <row r="8" spans="2:17" ht="25.5">
      <c r="B8" s="917"/>
      <c r="C8" s="886"/>
      <c r="D8" s="918"/>
      <c r="E8" s="975"/>
      <c r="F8" s="504" t="s">
        <v>464</v>
      </c>
      <c r="G8" s="975"/>
      <c r="H8" s="408" t="s">
        <v>224</v>
      </c>
      <c r="I8" s="408" t="s">
        <v>225</v>
      </c>
      <c r="J8" s="408" t="s">
        <v>203</v>
      </c>
      <c r="K8" s="408" t="s">
        <v>403</v>
      </c>
      <c r="L8" s="408" t="s">
        <v>204</v>
      </c>
      <c r="M8" s="408" t="s">
        <v>404</v>
      </c>
      <c r="N8" s="408" t="s">
        <v>226</v>
      </c>
      <c r="O8" s="914"/>
      <c r="P8" s="505" t="s">
        <v>496</v>
      </c>
      <c r="Q8" s="505" t="s">
        <v>497</v>
      </c>
    </row>
    <row r="9" spans="2:17" ht="15.75" customHeight="1">
      <c r="B9" s="919"/>
      <c r="C9" s="970"/>
      <c r="D9" s="920"/>
      <c r="E9" s="976"/>
      <c r="F9" s="506"/>
      <c r="G9" s="976"/>
      <c r="H9" s="408">
        <v>1</v>
      </c>
      <c r="I9" s="408">
        <v>2</v>
      </c>
      <c r="J9" s="408" t="s">
        <v>227</v>
      </c>
      <c r="K9" s="408">
        <v>4</v>
      </c>
      <c r="L9" s="408">
        <v>5</v>
      </c>
      <c r="M9" s="408">
        <v>6</v>
      </c>
      <c r="N9" s="408">
        <v>7</v>
      </c>
      <c r="O9" s="408" t="s">
        <v>466</v>
      </c>
      <c r="P9" s="309" t="s">
        <v>498</v>
      </c>
      <c r="Q9" s="309" t="s">
        <v>499</v>
      </c>
    </row>
    <row r="10" spans="2:17" ht="15" customHeight="1">
      <c r="B10" s="965"/>
      <c r="C10" s="958"/>
      <c r="D10" s="966"/>
      <c r="E10" s="493"/>
      <c r="F10" s="493"/>
      <c r="G10" s="494"/>
      <c r="H10" s="494"/>
      <c r="I10" s="745"/>
      <c r="J10" s="745"/>
      <c r="K10" s="745"/>
      <c r="L10" s="745"/>
      <c r="M10" s="745"/>
      <c r="N10" s="745"/>
      <c r="O10" s="745"/>
      <c r="P10" s="746"/>
      <c r="Q10" s="747"/>
    </row>
    <row r="11" spans="2:17">
      <c r="B11" s="409"/>
      <c r="C11" s="967"/>
      <c r="D11" s="968"/>
      <c r="E11" s="495"/>
      <c r="F11" s="495"/>
      <c r="G11" s="648"/>
      <c r="H11" s="507">
        <v>0</v>
      </c>
      <c r="I11" s="748">
        <f t="shared" ref="I11" si="0">SUM(I12:I21)</f>
        <v>601822.67999999993</v>
      </c>
      <c r="J11" s="748">
        <f>+H11+I11</f>
        <v>601822.67999999993</v>
      </c>
      <c r="K11" s="748">
        <f t="shared" ref="K11:N11" si="1">+K12</f>
        <v>123772</v>
      </c>
      <c r="L11" s="748">
        <f>+L12+L15</f>
        <v>129254.48</v>
      </c>
      <c r="M11" s="748">
        <f t="shared" si="1"/>
        <v>123772</v>
      </c>
      <c r="N11" s="748">
        <f t="shared" si="1"/>
        <v>123772</v>
      </c>
      <c r="O11" s="748">
        <f>+J11-L11</f>
        <v>472568.19999999995</v>
      </c>
      <c r="P11" s="749" t="e">
        <f>L11/H11</f>
        <v>#DIV/0!</v>
      </c>
      <c r="Q11" s="750">
        <f>L11/J11</f>
        <v>0.21477169986348804</v>
      </c>
    </row>
    <row r="12" spans="2:17" ht="51">
      <c r="B12" s="409"/>
      <c r="C12" s="485"/>
      <c r="D12" s="410" t="s">
        <v>797</v>
      </c>
      <c r="E12" s="647" t="s">
        <v>798</v>
      </c>
      <c r="F12" s="493" t="s">
        <v>799</v>
      </c>
      <c r="G12" s="649">
        <v>3044</v>
      </c>
      <c r="H12" s="413">
        <v>0</v>
      </c>
      <c r="I12" s="413">
        <v>123772</v>
      </c>
      <c r="J12" s="413">
        <v>123772</v>
      </c>
      <c r="K12" s="413">
        <v>123772</v>
      </c>
      <c r="L12" s="413">
        <v>123772</v>
      </c>
      <c r="M12" s="413">
        <v>123772</v>
      </c>
      <c r="N12" s="413">
        <v>123772</v>
      </c>
      <c r="O12" s="413">
        <f t="shared" ref="O12:O15" si="2">+J12-L12</f>
        <v>0</v>
      </c>
      <c r="P12" s="508" t="e">
        <f t="shared" ref="P12:P14" si="3">L12/H12</f>
        <v>#DIV/0!</v>
      </c>
      <c r="Q12" s="509">
        <f t="shared" ref="Q12:Q14" si="4">+L12/J12</f>
        <v>1</v>
      </c>
    </row>
    <row r="13" spans="2:17" ht="51">
      <c r="B13" s="409"/>
      <c r="C13" s="485"/>
      <c r="D13" s="410" t="s">
        <v>800</v>
      </c>
      <c r="E13" s="647" t="s">
        <v>798</v>
      </c>
      <c r="F13" s="493" t="s">
        <v>799</v>
      </c>
      <c r="G13" s="650">
        <v>3044</v>
      </c>
      <c r="H13" s="494"/>
      <c r="I13" s="425">
        <v>175783.34</v>
      </c>
      <c r="J13" s="425">
        <v>175783.34</v>
      </c>
      <c r="K13" s="425">
        <v>55783.24</v>
      </c>
      <c r="L13" s="425">
        <v>0</v>
      </c>
      <c r="M13" s="425">
        <v>0</v>
      </c>
      <c r="N13" s="425">
        <v>0</v>
      </c>
      <c r="O13" s="425">
        <f t="shared" si="2"/>
        <v>175783.34</v>
      </c>
      <c r="P13" s="508" t="e">
        <f t="shared" si="3"/>
        <v>#DIV/0!</v>
      </c>
      <c r="Q13" s="509">
        <f t="shared" si="4"/>
        <v>0</v>
      </c>
    </row>
    <row r="14" spans="2:17" ht="51">
      <c r="B14" s="409"/>
      <c r="C14" s="515"/>
      <c r="D14" s="645" t="s">
        <v>801</v>
      </c>
      <c r="E14" s="647" t="s">
        <v>798</v>
      </c>
      <c r="F14" s="493" t="s">
        <v>799</v>
      </c>
      <c r="G14" s="647">
        <v>3044</v>
      </c>
      <c r="H14" s="496"/>
      <c r="I14" s="642">
        <v>296095.76</v>
      </c>
      <c r="J14" s="642">
        <v>296095.76</v>
      </c>
      <c r="K14" s="642">
        <v>296095.71999999997</v>
      </c>
      <c r="L14" s="642">
        <v>0</v>
      </c>
      <c r="M14" s="642">
        <v>0</v>
      </c>
      <c r="N14" s="642">
        <v>0</v>
      </c>
      <c r="O14" s="425">
        <f t="shared" si="2"/>
        <v>296095.76</v>
      </c>
      <c r="P14" s="508" t="e">
        <f t="shared" si="3"/>
        <v>#DIV/0!</v>
      </c>
      <c r="Q14" s="509">
        <f t="shared" si="4"/>
        <v>0</v>
      </c>
    </row>
    <row r="15" spans="2:17" ht="51">
      <c r="B15" s="409"/>
      <c r="C15" s="485"/>
      <c r="D15" s="410" t="s">
        <v>3764</v>
      </c>
      <c r="E15" s="647" t="s">
        <v>798</v>
      </c>
      <c r="F15" s="493" t="s">
        <v>799</v>
      </c>
      <c r="G15" s="494">
        <v>3044</v>
      </c>
      <c r="H15" s="494"/>
      <c r="I15" s="425">
        <v>6171.58</v>
      </c>
      <c r="J15" s="494">
        <v>6171.58</v>
      </c>
      <c r="K15" s="425">
        <v>5482.48</v>
      </c>
      <c r="L15" s="425">
        <v>5482.48</v>
      </c>
      <c r="M15" s="425">
        <v>5482.48</v>
      </c>
      <c r="N15" s="425">
        <v>1917.24</v>
      </c>
      <c r="O15" s="425">
        <f t="shared" si="2"/>
        <v>689.10000000000036</v>
      </c>
      <c r="P15" s="508" t="e">
        <f t="shared" ref="P15:P39" si="5">L15/H15</f>
        <v>#DIV/0!</v>
      </c>
      <c r="Q15" s="509">
        <f t="shared" ref="Q15:Q39" si="6">L15/J15</f>
        <v>0.88834301750929257</v>
      </c>
    </row>
    <row r="16" spans="2:17">
      <c r="B16" s="409"/>
      <c r="C16" s="485"/>
      <c r="D16" s="410"/>
      <c r="E16" s="493"/>
      <c r="F16" s="493"/>
      <c r="G16" s="494"/>
      <c r="H16" s="494"/>
      <c r="I16" s="425"/>
      <c r="J16" s="494"/>
      <c r="K16" s="494"/>
      <c r="L16" s="494"/>
      <c r="M16" s="494"/>
      <c r="N16" s="494"/>
      <c r="O16" s="494">
        <f t="shared" ref="O16:O39" si="7">+H16-L16</f>
        <v>0</v>
      </c>
      <c r="P16" s="508" t="e">
        <f t="shared" si="5"/>
        <v>#DIV/0!</v>
      </c>
      <c r="Q16" s="509" t="e">
        <f t="shared" si="6"/>
        <v>#DIV/0!</v>
      </c>
    </row>
    <row r="17" spans="2:17">
      <c r="B17" s="409"/>
      <c r="C17" s="485"/>
      <c r="D17" s="410"/>
      <c r="E17" s="493"/>
      <c r="F17" s="493"/>
      <c r="G17" s="494"/>
      <c r="H17" s="494"/>
      <c r="I17" s="494"/>
      <c r="J17" s="494"/>
      <c r="K17" s="494"/>
      <c r="L17" s="494"/>
      <c r="M17" s="494"/>
      <c r="N17" s="494"/>
      <c r="O17" s="494">
        <f t="shared" si="7"/>
        <v>0</v>
      </c>
      <c r="P17" s="508" t="e">
        <f t="shared" si="5"/>
        <v>#DIV/0!</v>
      </c>
      <c r="Q17" s="509" t="e">
        <f t="shared" si="6"/>
        <v>#DIV/0!</v>
      </c>
    </row>
    <row r="18" spans="2:17">
      <c r="B18" s="409"/>
      <c r="C18" s="485"/>
      <c r="D18" s="410"/>
      <c r="E18" s="493"/>
      <c r="F18" s="493"/>
      <c r="G18" s="494"/>
      <c r="H18" s="494"/>
      <c r="I18" s="494"/>
      <c r="J18" s="494"/>
      <c r="K18" s="494"/>
      <c r="L18" s="494"/>
      <c r="M18" s="494"/>
      <c r="N18" s="494"/>
      <c r="O18" s="494">
        <f t="shared" si="7"/>
        <v>0</v>
      </c>
      <c r="P18" s="508" t="e">
        <f t="shared" si="5"/>
        <v>#DIV/0!</v>
      </c>
      <c r="Q18" s="509" t="e">
        <f t="shared" si="6"/>
        <v>#DIV/0!</v>
      </c>
    </row>
    <row r="19" spans="2:17">
      <c r="B19" s="409"/>
      <c r="C19" s="485"/>
      <c r="D19" s="410"/>
      <c r="E19" s="493"/>
      <c r="F19" s="493"/>
      <c r="G19" s="494"/>
      <c r="H19" s="494"/>
      <c r="I19" s="494"/>
      <c r="J19" s="494"/>
      <c r="K19" s="494"/>
      <c r="L19" s="494"/>
      <c r="M19" s="494"/>
      <c r="N19" s="494"/>
      <c r="O19" s="494">
        <f t="shared" si="7"/>
        <v>0</v>
      </c>
      <c r="P19" s="508" t="e">
        <f t="shared" si="5"/>
        <v>#DIV/0!</v>
      </c>
      <c r="Q19" s="509" t="e">
        <f t="shared" si="6"/>
        <v>#DIV/0!</v>
      </c>
    </row>
    <row r="20" spans="2:17">
      <c r="B20" s="409"/>
      <c r="C20" s="485"/>
      <c r="D20" s="410"/>
      <c r="E20" s="493"/>
      <c r="F20" s="493"/>
      <c r="G20" s="494"/>
      <c r="H20" s="494"/>
      <c r="I20" s="494"/>
      <c r="J20" s="494"/>
      <c r="K20" s="494"/>
      <c r="L20" s="494"/>
      <c r="M20" s="494"/>
      <c r="N20" s="494"/>
      <c r="O20" s="494">
        <f t="shared" si="7"/>
        <v>0</v>
      </c>
      <c r="P20" s="508" t="e">
        <f t="shared" si="5"/>
        <v>#DIV/0!</v>
      </c>
      <c r="Q20" s="509" t="e">
        <f t="shared" si="6"/>
        <v>#DIV/0!</v>
      </c>
    </row>
    <row r="21" spans="2:17">
      <c r="B21" s="409"/>
      <c r="C21" s="485"/>
      <c r="D21" s="410"/>
      <c r="E21" s="493"/>
      <c r="F21" s="493"/>
      <c r="G21" s="494"/>
      <c r="H21" s="494"/>
      <c r="I21" s="494"/>
      <c r="J21" s="494"/>
      <c r="K21" s="494"/>
      <c r="L21" s="494"/>
      <c r="M21" s="494"/>
      <c r="N21" s="494"/>
      <c r="O21" s="494">
        <f t="shared" si="7"/>
        <v>0</v>
      </c>
      <c r="P21" s="508" t="e">
        <f t="shared" si="5"/>
        <v>#DIV/0!</v>
      </c>
      <c r="Q21" s="509" t="e">
        <f t="shared" si="6"/>
        <v>#DIV/0!</v>
      </c>
    </row>
    <row r="22" spans="2:17">
      <c r="B22" s="409"/>
      <c r="C22" s="485"/>
      <c r="D22" s="410"/>
      <c r="E22" s="493"/>
      <c r="F22" s="493"/>
      <c r="G22" s="494"/>
      <c r="H22" s="494"/>
      <c r="I22" s="494"/>
      <c r="J22" s="494"/>
      <c r="K22" s="494"/>
      <c r="L22" s="494"/>
      <c r="M22" s="494"/>
      <c r="N22" s="494"/>
      <c r="O22" s="494">
        <f t="shared" si="7"/>
        <v>0</v>
      </c>
      <c r="P22" s="508" t="e">
        <f t="shared" si="5"/>
        <v>#DIV/0!</v>
      </c>
      <c r="Q22" s="509" t="e">
        <f t="shared" si="6"/>
        <v>#DIV/0!</v>
      </c>
    </row>
    <row r="23" spans="2:17">
      <c r="B23" s="409"/>
      <c r="C23" s="967"/>
      <c r="D23" s="968"/>
      <c r="E23" s="495">
        <f>SUM(E24:E26)</f>
        <v>0</v>
      </c>
      <c r="F23" s="495"/>
      <c r="G23" s="495">
        <f>SUM(G24:G26)</f>
        <v>0</v>
      </c>
      <c r="H23" s="496"/>
      <c r="I23" s="495"/>
      <c r="J23" s="495"/>
      <c r="K23" s="495"/>
      <c r="L23" s="495">
        <f t="shared" ref="L23:N23" si="8">SUM(L24:L26)</f>
        <v>0</v>
      </c>
      <c r="M23" s="495"/>
      <c r="N23" s="495">
        <f t="shared" si="8"/>
        <v>0</v>
      </c>
      <c r="O23" s="496">
        <f t="shared" si="7"/>
        <v>0</v>
      </c>
      <c r="P23" s="508" t="e">
        <f t="shared" si="5"/>
        <v>#DIV/0!</v>
      </c>
      <c r="Q23" s="509" t="e">
        <f t="shared" si="6"/>
        <v>#DIV/0!</v>
      </c>
    </row>
    <row r="24" spans="2:17">
      <c r="B24" s="409"/>
      <c r="C24" s="485"/>
      <c r="D24" s="410"/>
      <c r="E24" s="493"/>
      <c r="F24" s="493"/>
      <c r="G24" s="494"/>
      <c r="H24" s="494"/>
      <c r="I24" s="494"/>
      <c r="J24" s="494"/>
      <c r="K24" s="494"/>
      <c r="L24" s="494"/>
      <c r="M24" s="494"/>
      <c r="N24" s="494"/>
      <c r="O24" s="494">
        <f t="shared" si="7"/>
        <v>0</v>
      </c>
      <c r="P24" s="508" t="e">
        <f t="shared" si="5"/>
        <v>#DIV/0!</v>
      </c>
      <c r="Q24" s="509" t="e">
        <f t="shared" si="6"/>
        <v>#DIV/0!</v>
      </c>
    </row>
    <row r="25" spans="2:17">
      <c r="B25" s="409"/>
      <c r="C25" s="485"/>
      <c r="D25" s="410"/>
      <c r="E25" s="493"/>
      <c r="F25" s="493"/>
      <c r="G25" s="494"/>
      <c r="H25" s="494"/>
      <c r="I25" s="494"/>
      <c r="J25" s="494"/>
      <c r="K25" s="494"/>
      <c r="L25" s="494"/>
      <c r="M25" s="494"/>
      <c r="N25" s="494"/>
      <c r="O25" s="494">
        <f t="shared" si="7"/>
        <v>0</v>
      </c>
      <c r="P25" s="508" t="e">
        <f t="shared" si="5"/>
        <v>#DIV/0!</v>
      </c>
      <c r="Q25" s="509" t="e">
        <f t="shared" si="6"/>
        <v>#DIV/0!</v>
      </c>
    </row>
    <row r="26" spans="2:17">
      <c r="B26" s="409"/>
      <c r="C26" s="485"/>
      <c r="D26" s="410"/>
      <c r="E26" s="493"/>
      <c r="F26" s="493"/>
      <c r="G26" s="494"/>
      <c r="H26" s="494"/>
      <c r="I26" s="494"/>
      <c r="J26" s="494"/>
      <c r="K26" s="494"/>
      <c r="L26" s="494"/>
      <c r="M26" s="494"/>
      <c r="N26" s="494"/>
      <c r="O26" s="494">
        <f t="shared" si="7"/>
        <v>0</v>
      </c>
      <c r="P26" s="508" t="e">
        <f t="shared" si="5"/>
        <v>#DIV/0!</v>
      </c>
      <c r="Q26" s="509" t="e">
        <f t="shared" si="6"/>
        <v>#DIV/0!</v>
      </c>
    </row>
    <row r="27" spans="2:17">
      <c r="B27" s="409"/>
      <c r="C27" s="967"/>
      <c r="D27" s="968"/>
      <c r="E27" s="495">
        <f>SUM(E28:E29)</f>
        <v>0</v>
      </c>
      <c r="F27" s="495"/>
      <c r="G27" s="495">
        <f>SUM(G28:G29)</f>
        <v>0</v>
      </c>
      <c r="H27" s="496"/>
      <c r="I27" s="495"/>
      <c r="J27" s="495"/>
      <c r="K27" s="495"/>
      <c r="L27" s="495">
        <f t="shared" ref="L27:N27" si="9">SUM(L28:L29)</f>
        <v>0</v>
      </c>
      <c r="M27" s="495"/>
      <c r="N27" s="495">
        <f t="shared" si="9"/>
        <v>0</v>
      </c>
      <c r="O27" s="496">
        <f t="shared" si="7"/>
        <v>0</v>
      </c>
      <c r="P27" s="508" t="e">
        <f t="shared" si="5"/>
        <v>#DIV/0!</v>
      </c>
      <c r="Q27" s="509" t="e">
        <f t="shared" si="6"/>
        <v>#DIV/0!</v>
      </c>
    </row>
    <row r="28" spans="2:17">
      <c r="B28" s="409"/>
      <c r="C28" s="485"/>
      <c r="D28" s="410"/>
      <c r="E28" s="493"/>
      <c r="F28" s="493"/>
      <c r="G28" s="494"/>
      <c r="H28" s="494"/>
      <c r="I28" s="494"/>
      <c r="J28" s="494"/>
      <c r="K28" s="494"/>
      <c r="L28" s="494"/>
      <c r="M28" s="494"/>
      <c r="N28" s="494"/>
      <c r="O28" s="494">
        <f t="shared" si="7"/>
        <v>0</v>
      </c>
      <c r="P28" s="508" t="e">
        <f t="shared" si="5"/>
        <v>#DIV/0!</v>
      </c>
      <c r="Q28" s="509" t="e">
        <f t="shared" si="6"/>
        <v>#DIV/0!</v>
      </c>
    </row>
    <row r="29" spans="2:17">
      <c r="B29" s="409"/>
      <c r="C29" s="485"/>
      <c r="D29" s="410"/>
      <c r="E29" s="493"/>
      <c r="F29" s="493"/>
      <c r="G29" s="494"/>
      <c r="H29" s="494"/>
      <c r="I29" s="494"/>
      <c r="J29" s="494"/>
      <c r="K29" s="494"/>
      <c r="L29" s="494"/>
      <c r="M29" s="494"/>
      <c r="N29" s="494"/>
      <c r="O29" s="494">
        <f t="shared" si="7"/>
        <v>0</v>
      </c>
      <c r="P29" s="508" t="e">
        <f t="shared" si="5"/>
        <v>#DIV/0!</v>
      </c>
      <c r="Q29" s="509" t="e">
        <f t="shared" si="6"/>
        <v>#DIV/0!</v>
      </c>
    </row>
    <row r="30" spans="2:17">
      <c r="B30" s="409"/>
      <c r="C30" s="967"/>
      <c r="D30" s="968"/>
      <c r="E30" s="495">
        <f>SUM(E31:E34)</f>
        <v>0</v>
      </c>
      <c r="F30" s="495"/>
      <c r="G30" s="495">
        <f>SUM(G31:G34)</f>
        <v>0</v>
      </c>
      <c r="H30" s="496"/>
      <c r="I30" s="495"/>
      <c r="J30" s="495"/>
      <c r="K30" s="495"/>
      <c r="L30" s="495">
        <f t="shared" ref="L30:N30" si="10">SUM(L31:L34)</f>
        <v>0</v>
      </c>
      <c r="M30" s="495"/>
      <c r="N30" s="495">
        <f t="shared" si="10"/>
        <v>0</v>
      </c>
      <c r="O30" s="496">
        <f t="shared" si="7"/>
        <v>0</v>
      </c>
      <c r="P30" s="508" t="e">
        <f t="shared" si="5"/>
        <v>#DIV/0!</v>
      </c>
      <c r="Q30" s="509" t="e">
        <f t="shared" si="6"/>
        <v>#DIV/0!</v>
      </c>
    </row>
    <row r="31" spans="2:17">
      <c r="B31" s="409"/>
      <c r="C31" s="485"/>
      <c r="D31" s="410"/>
      <c r="E31" s="493"/>
      <c r="F31" s="493"/>
      <c r="G31" s="494"/>
      <c r="H31" s="494"/>
      <c r="I31" s="494"/>
      <c r="J31" s="494"/>
      <c r="K31" s="494"/>
      <c r="L31" s="494"/>
      <c r="M31" s="494"/>
      <c r="N31" s="494"/>
      <c r="O31" s="494">
        <f t="shared" si="7"/>
        <v>0</v>
      </c>
      <c r="P31" s="508" t="e">
        <f t="shared" si="5"/>
        <v>#DIV/0!</v>
      </c>
      <c r="Q31" s="509" t="e">
        <f t="shared" si="6"/>
        <v>#DIV/0!</v>
      </c>
    </row>
    <row r="32" spans="2:17">
      <c r="B32" s="409"/>
      <c r="C32" s="485"/>
      <c r="D32" s="410"/>
      <c r="E32" s="493"/>
      <c r="F32" s="493"/>
      <c r="G32" s="494"/>
      <c r="H32" s="494"/>
      <c r="I32" s="494"/>
      <c r="J32" s="494"/>
      <c r="K32" s="494"/>
      <c r="L32" s="494"/>
      <c r="M32" s="494"/>
      <c r="N32" s="494"/>
      <c r="O32" s="494">
        <f t="shared" si="7"/>
        <v>0</v>
      </c>
      <c r="P32" s="508" t="e">
        <f t="shared" si="5"/>
        <v>#DIV/0!</v>
      </c>
      <c r="Q32" s="509" t="e">
        <f t="shared" si="6"/>
        <v>#DIV/0!</v>
      </c>
    </row>
    <row r="33" spans="1:17">
      <c r="B33" s="409"/>
      <c r="C33" s="485"/>
      <c r="D33" s="410"/>
      <c r="E33" s="493"/>
      <c r="F33" s="493"/>
      <c r="G33" s="494"/>
      <c r="H33" s="494"/>
      <c r="I33" s="494"/>
      <c r="J33" s="494"/>
      <c r="K33" s="494"/>
      <c r="L33" s="494"/>
      <c r="M33" s="494"/>
      <c r="N33" s="494"/>
      <c r="O33" s="494">
        <f t="shared" si="7"/>
        <v>0</v>
      </c>
      <c r="P33" s="508" t="e">
        <f t="shared" si="5"/>
        <v>#DIV/0!</v>
      </c>
      <c r="Q33" s="509" t="e">
        <f t="shared" si="6"/>
        <v>#DIV/0!</v>
      </c>
    </row>
    <row r="34" spans="1:17">
      <c r="B34" s="409"/>
      <c r="C34" s="485"/>
      <c r="D34" s="410"/>
      <c r="E34" s="493"/>
      <c r="F34" s="493"/>
      <c r="G34" s="494"/>
      <c r="H34" s="494"/>
      <c r="I34" s="494"/>
      <c r="J34" s="494"/>
      <c r="K34" s="494"/>
      <c r="L34" s="494"/>
      <c r="M34" s="494"/>
      <c r="N34" s="494"/>
      <c r="O34" s="494">
        <f t="shared" si="7"/>
        <v>0</v>
      </c>
      <c r="P34" s="508" t="e">
        <f t="shared" si="5"/>
        <v>#DIV/0!</v>
      </c>
      <c r="Q34" s="509" t="e">
        <f t="shared" si="6"/>
        <v>#DIV/0!</v>
      </c>
    </row>
    <row r="35" spans="1:17">
      <c r="B35" s="409"/>
      <c r="C35" s="967"/>
      <c r="D35" s="968"/>
      <c r="E35" s="495">
        <f>SUM(E36)</f>
        <v>0</v>
      </c>
      <c r="F35" s="495"/>
      <c r="G35" s="495">
        <f>SUM(G36)</f>
        <v>0</v>
      </c>
      <c r="H35" s="496"/>
      <c r="I35" s="495"/>
      <c r="J35" s="495"/>
      <c r="K35" s="495"/>
      <c r="L35" s="495">
        <f t="shared" ref="L35:N35" si="11">SUM(L36)</f>
        <v>0</v>
      </c>
      <c r="M35" s="495"/>
      <c r="N35" s="495">
        <f t="shared" si="11"/>
        <v>0</v>
      </c>
      <c r="O35" s="496">
        <f t="shared" si="7"/>
        <v>0</v>
      </c>
      <c r="P35" s="508" t="e">
        <f t="shared" si="5"/>
        <v>#DIV/0!</v>
      </c>
      <c r="Q35" s="509" t="e">
        <f t="shared" si="6"/>
        <v>#DIV/0!</v>
      </c>
    </row>
    <row r="36" spans="1:17">
      <c r="B36" s="409"/>
      <c r="C36" s="485"/>
      <c r="D36" s="410"/>
      <c r="E36" s="493"/>
      <c r="F36" s="493"/>
      <c r="G36" s="494"/>
      <c r="H36" s="494"/>
      <c r="I36" s="494"/>
      <c r="J36" s="494"/>
      <c r="K36" s="494"/>
      <c r="L36" s="494"/>
      <c r="M36" s="494"/>
      <c r="N36" s="494"/>
      <c r="O36" s="494">
        <f t="shared" si="7"/>
        <v>0</v>
      </c>
      <c r="P36" s="508" t="e">
        <f t="shared" si="5"/>
        <v>#DIV/0!</v>
      </c>
      <c r="Q36" s="509" t="e">
        <f t="shared" si="6"/>
        <v>#DIV/0!</v>
      </c>
    </row>
    <row r="37" spans="1:17" ht="15" customHeight="1">
      <c r="B37" s="965"/>
      <c r="C37" s="958"/>
      <c r="D37" s="966"/>
      <c r="E37" s="493"/>
      <c r="F37" s="493"/>
      <c r="G37" s="494"/>
      <c r="H37" s="494"/>
      <c r="I37" s="494"/>
      <c r="J37" s="494"/>
      <c r="K37" s="494"/>
      <c r="L37" s="494"/>
      <c r="M37" s="494"/>
      <c r="N37" s="494"/>
      <c r="O37" s="494">
        <f t="shared" si="7"/>
        <v>0</v>
      </c>
      <c r="P37" s="508" t="e">
        <f t="shared" si="5"/>
        <v>#DIV/0!</v>
      </c>
      <c r="Q37" s="509" t="e">
        <f t="shared" si="6"/>
        <v>#DIV/0!</v>
      </c>
    </row>
    <row r="38" spans="1:17" ht="15" customHeight="1">
      <c r="B38" s="965"/>
      <c r="C38" s="958"/>
      <c r="D38" s="966"/>
      <c r="E38" s="493"/>
      <c r="F38" s="493"/>
      <c r="G38" s="494"/>
      <c r="H38" s="494"/>
      <c r="I38" s="494"/>
      <c r="J38" s="494"/>
      <c r="K38" s="494"/>
      <c r="L38" s="494"/>
      <c r="M38" s="494"/>
      <c r="N38" s="494"/>
      <c r="O38" s="494">
        <f t="shared" si="7"/>
        <v>0</v>
      </c>
      <c r="P38" s="508" t="e">
        <f t="shared" si="5"/>
        <v>#DIV/0!</v>
      </c>
      <c r="Q38" s="509" t="e">
        <f t="shared" si="6"/>
        <v>#DIV/0!</v>
      </c>
    </row>
    <row r="39" spans="1:17" ht="15.75" customHeight="1">
      <c r="B39" s="965"/>
      <c r="C39" s="958"/>
      <c r="D39" s="966"/>
      <c r="E39" s="493"/>
      <c r="F39" s="493"/>
      <c r="G39" s="494"/>
      <c r="H39" s="494"/>
      <c r="I39" s="494"/>
      <c r="J39" s="494"/>
      <c r="K39" s="494"/>
      <c r="L39" s="494"/>
      <c r="M39" s="494"/>
      <c r="N39" s="494"/>
      <c r="O39" s="494">
        <f t="shared" si="7"/>
        <v>0</v>
      </c>
      <c r="P39" s="508" t="e">
        <f t="shared" si="5"/>
        <v>#DIV/0!</v>
      </c>
      <c r="Q39" s="509" t="e">
        <f t="shared" si="6"/>
        <v>#DIV/0!</v>
      </c>
    </row>
    <row r="40" spans="1:17">
      <c r="B40" s="497"/>
      <c r="C40" s="498"/>
      <c r="D40" s="499"/>
      <c r="E40" s="500"/>
      <c r="F40" s="500"/>
      <c r="G40" s="501"/>
      <c r="H40" s="501"/>
      <c r="I40" s="501"/>
      <c r="J40" s="501"/>
      <c r="K40" s="501"/>
      <c r="L40" s="501"/>
      <c r="M40" s="501"/>
      <c r="N40" s="501"/>
      <c r="O40" s="501"/>
      <c r="P40" s="508"/>
      <c r="Q40" s="509"/>
    </row>
    <row r="41" spans="1:17" s="406" customFormat="1">
      <c r="A41" s="306"/>
      <c r="B41" s="435"/>
      <c r="C41" s="971" t="s">
        <v>228</v>
      </c>
      <c r="D41" s="972"/>
      <c r="E41" s="502">
        <v>0</v>
      </c>
      <c r="F41" s="502">
        <v>0</v>
      </c>
      <c r="G41" s="502">
        <v>0</v>
      </c>
      <c r="H41" s="502">
        <v>0</v>
      </c>
      <c r="I41" s="646">
        <f>SUM(I12:I40)</f>
        <v>601822.67999999993</v>
      </c>
      <c r="J41" s="646">
        <f t="shared" ref="J41:Q41" si="12">SUM(J12:J40)</f>
        <v>601822.67999999993</v>
      </c>
      <c r="K41" s="646">
        <f t="shared" si="12"/>
        <v>481133.43999999994</v>
      </c>
      <c r="L41" s="646">
        <f t="shared" si="12"/>
        <v>129254.48</v>
      </c>
      <c r="M41" s="646">
        <f t="shared" si="12"/>
        <v>129254.48</v>
      </c>
      <c r="N41" s="646">
        <f t="shared" si="12"/>
        <v>125689.24</v>
      </c>
      <c r="O41" s="646">
        <f t="shared" si="12"/>
        <v>472568.19999999995</v>
      </c>
      <c r="P41" s="646" t="e">
        <f t="shared" si="12"/>
        <v>#DIV/0!</v>
      </c>
      <c r="Q41" s="646" t="e">
        <f t="shared" si="12"/>
        <v>#DIV/0!</v>
      </c>
    </row>
    <row r="42" spans="1:17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</row>
    <row r="43" spans="1:17">
      <c r="B43" s="16" t="s">
        <v>76</v>
      </c>
      <c r="G43" s="26"/>
      <c r="H43" s="26"/>
      <c r="I43" s="26"/>
      <c r="J43" s="26"/>
      <c r="K43" s="26"/>
      <c r="L43" s="26"/>
      <c r="M43" s="26"/>
      <c r="N43" s="26"/>
      <c r="O43" s="26"/>
    </row>
    <row r="46" spans="1:17">
      <c r="B46" s="280" t="s">
        <v>582</v>
      </c>
      <c r="C46" s="280"/>
      <c r="D46" s="280"/>
      <c r="E46" s="280"/>
      <c r="H46" s="280" t="s">
        <v>583</v>
      </c>
      <c r="I46" s="280"/>
      <c r="J46" s="280"/>
      <c r="K46" s="280"/>
      <c r="L46" s="280"/>
      <c r="M46" s="280"/>
      <c r="N46" s="280"/>
      <c r="O46" s="280"/>
    </row>
    <row r="47" spans="1:17">
      <c r="C47" s="275" t="s">
        <v>4115</v>
      </c>
      <c r="D47" s="284"/>
      <c r="H47" s="805" t="s">
        <v>561</v>
      </c>
      <c r="I47" s="805"/>
      <c r="J47" s="805"/>
      <c r="K47" s="805"/>
      <c r="L47" s="805"/>
      <c r="M47" s="805"/>
      <c r="N47" s="805"/>
      <c r="O47" s="805"/>
    </row>
    <row r="48" spans="1:17">
      <c r="C48" s="275" t="s">
        <v>4116</v>
      </c>
      <c r="D48" s="284"/>
      <c r="H48" s="802" t="s">
        <v>562</v>
      </c>
      <c r="I48" s="802"/>
      <c r="J48" s="802"/>
      <c r="K48" s="802"/>
      <c r="L48" s="802"/>
      <c r="M48" s="802"/>
      <c r="N48" s="802"/>
      <c r="O48" s="802"/>
    </row>
  </sheetData>
  <mergeCells count="22">
    <mergeCell ref="H48:O48"/>
    <mergeCell ref="G7:G9"/>
    <mergeCell ref="E7:E9"/>
    <mergeCell ref="H7:N7"/>
    <mergeCell ref="C35:D35"/>
    <mergeCell ref="B37:D37"/>
    <mergeCell ref="B38:D38"/>
    <mergeCell ref="B39:D39"/>
    <mergeCell ref="C41:D41"/>
    <mergeCell ref="H47:O47"/>
    <mergeCell ref="B10:D10"/>
    <mergeCell ref="C11:D11"/>
    <mergeCell ref="C23:D23"/>
    <mergeCell ref="C27:D27"/>
    <mergeCell ref="C30:D30"/>
    <mergeCell ref="P7:Q7"/>
    <mergeCell ref="B1:O1"/>
    <mergeCell ref="B2:O2"/>
    <mergeCell ref="B3:O3"/>
    <mergeCell ref="B7:D9"/>
    <mergeCell ref="O7:O8"/>
    <mergeCell ref="E5:I5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82677165354330717" right="0.70866141732283472" top="0.23622047244094491" bottom="0.35433070866141736" header="0.31496062992125984" footer="0.31496062992125984"/>
  <pageSetup scale="58" fitToHeight="0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Y56"/>
  <sheetViews>
    <sheetView showGridLines="0" zoomScale="80" zoomScaleNormal="80" workbookViewId="0">
      <selection activeCell="Y56" sqref="A1:Y56"/>
    </sheetView>
  </sheetViews>
  <sheetFormatPr baseColWidth="10" defaultRowHeight="12.75"/>
  <cols>
    <col min="1" max="1" width="2.140625" style="26" customWidth="1"/>
    <col min="2" max="2" width="5.85546875" style="275" customWidth="1"/>
    <col min="3" max="3" width="17.28515625" style="275" customWidth="1"/>
    <col min="4" max="4" width="3" style="275" customWidth="1"/>
    <col min="5" max="5" width="3.85546875" style="275" customWidth="1"/>
    <col min="6" max="6" width="3.42578125" style="275" customWidth="1"/>
    <col min="7" max="7" width="9.7109375" style="275" bestFit="1" customWidth="1"/>
    <col min="8" max="8" width="5.140625" style="275" bestFit="1" customWidth="1"/>
    <col min="9" max="9" width="15.5703125" style="275" customWidth="1"/>
    <col min="10" max="10" width="17.7109375" style="275" customWidth="1"/>
    <col min="11" max="11" width="8" style="275" customWidth="1"/>
    <col min="12" max="12" width="10.140625" style="275" customWidth="1"/>
    <col min="13" max="13" width="9" style="275" customWidth="1"/>
    <col min="14" max="14" width="9.28515625" style="275" customWidth="1"/>
    <col min="15" max="15" width="12.85546875" style="275" customWidth="1"/>
    <col min="16" max="16" width="5.5703125" style="26" customWidth="1"/>
    <col min="17" max="17" width="4.28515625" style="275" customWidth="1"/>
    <col min="18" max="18" width="4" style="275" customWidth="1"/>
    <col min="19" max="20" width="8.42578125" style="275" customWidth="1"/>
    <col min="21" max="21" width="15.85546875" style="275" customWidth="1"/>
    <col min="22" max="23" width="15" style="275" customWidth="1"/>
    <col min="24" max="25" width="8" style="275" customWidth="1"/>
    <col min="26" max="16384" width="11.42578125" style="275"/>
  </cols>
  <sheetData>
    <row r="1" spans="2:25" s="275" customFormat="1" ht="6" customHeight="1">
      <c r="B1" s="824" t="s">
        <v>494</v>
      </c>
      <c r="C1" s="824"/>
      <c r="D1" s="824"/>
      <c r="E1" s="824"/>
      <c r="F1" s="824"/>
      <c r="G1" s="824"/>
      <c r="H1" s="824"/>
      <c r="I1" s="824"/>
      <c r="J1" s="824"/>
      <c r="K1" s="824"/>
      <c r="L1" s="824"/>
      <c r="M1" s="824"/>
      <c r="N1" s="824"/>
      <c r="O1" s="824"/>
      <c r="P1" s="824"/>
      <c r="Q1" s="824"/>
      <c r="R1" s="824"/>
      <c r="S1" s="824"/>
      <c r="T1" s="824"/>
      <c r="U1" s="824"/>
      <c r="V1" s="824"/>
      <c r="W1" s="824"/>
      <c r="X1" s="824"/>
      <c r="Y1" s="824"/>
    </row>
    <row r="2" spans="2:25" s="275" customFormat="1" ht="13.5" customHeight="1">
      <c r="B2" s="824"/>
      <c r="C2" s="824"/>
      <c r="D2" s="824"/>
      <c r="E2" s="824"/>
      <c r="F2" s="824"/>
      <c r="G2" s="824"/>
      <c r="H2" s="824"/>
      <c r="I2" s="824"/>
      <c r="J2" s="824"/>
      <c r="K2" s="824"/>
      <c r="L2" s="824"/>
      <c r="M2" s="824"/>
      <c r="N2" s="824"/>
      <c r="O2" s="824"/>
      <c r="P2" s="824"/>
      <c r="Q2" s="824"/>
      <c r="R2" s="824"/>
      <c r="S2" s="824"/>
      <c r="T2" s="824"/>
      <c r="U2" s="824"/>
      <c r="V2" s="824"/>
      <c r="W2" s="824"/>
      <c r="X2" s="824"/>
      <c r="Y2" s="824"/>
    </row>
    <row r="3" spans="2:25" s="275" customFormat="1" ht="20.25" customHeight="1">
      <c r="B3" s="824" t="s">
        <v>4134</v>
      </c>
      <c r="C3" s="824"/>
      <c r="D3" s="824"/>
      <c r="E3" s="824"/>
      <c r="F3" s="824"/>
      <c r="G3" s="824"/>
      <c r="H3" s="824"/>
      <c r="I3" s="824"/>
      <c r="J3" s="824"/>
      <c r="K3" s="824"/>
      <c r="L3" s="824"/>
      <c r="M3" s="824"/>
      <c r="N3" s="824"/>
      <c r="O3" s="824"/>
      <c r="P3" s="824"/>
      <c r="Q3" s="824"/>
      <c r="R3" s="824"/>
      <c r="S3" s="824"/>
      <c r="T3" s="824"/>
      <c r="U3" s="824"/>
      <c r="V3" s="824"/>
      <c r="W3" s="824"/>
      <c r="X3" s="824"/>
      <c r="Y3" s="824"/>
    </row>
    <row r="4" spans="2:25" s="26" customFormat="1" ht="8.25" customHeight="1"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</row>
    <row r="5" spans="2:25" s="26" customFormat="1" ht="24" customHeight="1">
      <c r="D5" s="31" t="s">
        <v>3</v>
      </c>
      <c r="E5" s="289" t="s">
        <v>590</v>
      </c>
      <c r="F5" s="289"/>
      <c r="G5" s="289"/>
      <c r="H5" s="289"/>
      <c r="I5" s="289"/>
      <c r="J5" s="289"/>
      <c r="K5" s="289"/>
      <c r="L5" s="73"/>
      <c r="M5" s="73"/>
      <c r="N5" s="77"/>
      <c r="O5" s="245"/>
    </row>
    <row r="6" spans="2:25" s="26" customFormat="1" ht="8.25" customHeight="1"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</row>
    <row r="7" spans="2:25" s="275" customFormat="1" ht="15" customHeight="1">
      <c r="B7" s="988" t="s">
        <v>467</v>
      </c>
      <c r="C7" s="989"/>
      <c r="D7" s="990" t="s">
        <v>468</v>
      </c>
      <c r="E7" s="857"/>
      <c r="F7" s="857"/>
      <c r="G7" s="857"/>
      <c r="H7" s="991"/>
      <c r="I7" s="986" t="s">
        <v>469</v>
      </c>
      <c r="J7" s="986"/>
      <c r="K7" s="986"/>
      <c r="L7" s="986"/>
      <c r="M7" s="986"/>
      <c r="N7" s="986"/>
      <c r="O7" s="986"/>
      <c r="P7" s="986" t="s">
        <v>470</v>
      </c>
      <c r="Q7" s="986"/>
      <c r="R7" s="986"/>
      <c r="S7" s="986"/>
      <c r="T7" s="986"/>
      <c r="U7" s="986" t="s">
        <v>471</v>
      </c>
      <c r="V7" s="986"/>
      <c r="W7" s="986"/>
      <c r="X7" s="986"/>
      <c r="Y7" s="986"/>
    </row>
    <row r="8" spans="2:25" s="275" customFormat="1">
      <c r="B8" s="992" t="s">
        <v>472</v>
      </c>
      <c r="C8" s="992" t="s">
        <v>473</v>
      </c>
      <c r="D8" s="984" t="s">
        <v>474</v>
      </c>
      <c r="E8" s="984" t="s">
        <v>475</v>
      </c>
      <c r="F8" s="984" t="s">
        <v>476</v>
      </c>
      <c r="G8" s="984" t="s">
        <v>477</v>
      </c>
      <c r="H8" s="984" t="s">
        <v>460</v>
      </c>
      <c r="I8" s="980" t="s">
        <v>478</v>
      </c>
      <c r="J8" s="980" t="s">
        <v>479</v>
      </c>
      <c r="K8" s="980" t="s">
        <v>480</v>
      </c>
      <c r="L8" s="980" t="s">
        <v>481</v>
      </c>
      <c r="M8" s="980" t="s">
        <v>482</v>
      </c>
      <c r="N8" s="980" t="s">
        <v>483</v>
      </c>
      <c r="O8" s="980" t="s">
        <v>484</v>
      </c>
      <c r="P8" s="980" t="s">
        <v>485</v>
      </c>
      <c r="Q8" s="980" t="s">
        <v>486</v>
      </c>
      <c r="R8" s="980" t="s">
        <v>487</v>
      </c>
      <c r="S8" s="982" t="s">
        <v>488</v>
      </c>
      <c r="T8" s="983"/>
      <c r="U8" s="980" t="s">
        <v>224</v>
      </c>
      <c r="V8" s="980" t="s">
        <v>203</v>
      </c>
      <c r="W8" s="980" t="s">
        <v>204</v>
      </c>
      <c r="X8" s="982" t="s">
        <v>489</v>
      </c>
      <c r="Y8" s="983"/>
    </row>
    <row r="9" spans="2:25" s="275" customFormat="1" ht="24" customHeight="1">
      <c r="B9" s="993"/>
      <c r="C9" s="993"/>
      <c r="D9" s="985"/>
      <c r="E9" s="985"/>
      <c r="F9" s="985"/>
      <c r="G9" s="985"/>
      <c r="H9" s="985"/>
      <c r="I9" s="981"/>
      <c r="J9" s="981"/>
      <c r="K9" s="981"/>
      <c r="L9" s="981"/>
      <c r="M9" s="981"/>
      <c r="N9" s="981"/>
      <c r="O9" s="981"/>
      <c r="P9" s="981"/>
      <c r="Q9" s="981"/>
      <c r="R9" s="981"/>
      <c r="S9" s="510" t="s">
        <v>490</v>
      </c>
      <c r="T9" s="510" t="s">
        <v>491</v>
      </c>
      <c r="U9" s="987"/>
      <c r="V9" s="987"/>
      <c r="W9" s="987"/>
      <c r="X9" s="511" t="s">
        <v>492</v>
      </c>
      <c r="Y9" s="511" t="s">
        <v>493</v>
      </c>
    </row>
    <row r="10" spans="2:25" s="275" customFormat="1" ht="67.5">
      <c r="B10" s="512">
        <v>3044</v>
      </c>
      <c r="C10" s="651" t="s">
        <v>802</v>
      </c>
      <c r="D10" s="681" t="s">
        <v>3625</v>
      </c>
      <c r="E10" s="682" t="s">
        <v>3626</v>
      </c>
      <c r="F10" s="682" t="s">
        <v>3627</v>
      </c>
      <c r="G10" s="683" t="s">
        <v>3628</v>
      </c>
      <c r="H10" s="685">
        <v>3044</v>
      </c>
      <c r="I10" s="779" t="s">
        <v>802</v>
      </c>
      <c r="J10" s="654" t="s">
        <v>837</v>
      </c>
      <c r="K10" s="654" t="s">
        <v>838</v>
      </c>
      <c r="L10" s="654" t="s">
        <v>839</v>
      </c>
      <c r="M10" s="654" t="s">
        <v>840</v>
      </c>
      <c r="N10" s="654" t="s">
        <v>841</v>
      </c>
      <c r="O10" s="659" t="s">
        <v>873</v>
      </c>
      <c r="P10" s="751">
        <v>90</v>
      </c>
      <c r="Q10" s="752">
        <v>90</v>
      </c>
      <c r="R10" s="752">
        <v>0</v>
      </c>
      <c r="S10" s="760">
        <f>R10/P10</f>
        <v>0</v>
      </c>
      <c r="T10" s="761">
        <f>R10/Q10</f>
        <v>0</v>
      </c>
      <c r="U10" s="766">
        <v>423273.3233333333</v>
      </c>
      <c r="V10" s="766">
        <v>831561.8</v>
      </c>
      <c r="W10" s="766">
        <v>508298</v>
      </c>
      <c r="X10" s="768">
        <f>W10/U10</f>
        <v>1.2008741680129664</v>
      </c>
      <c r="Y10" s="769">
        <f>W10/V10</f>
        <v>0.61125703465454995</v>
      </c>
    </row>
    <row r="11" spans="2:25" s="275" customFormat="1" ht="45">
      <c r="B11" s="514">
        <v>3044</v>
      </c>
      <c r="C11" s="652" t="s">
        <v>803</v>
      </c>
      <c r="D11" s="684" t="s">
        <v>3625</v>
      </c>
      <c r="E11" s="682" t="s">
        <v>3626</v>
      </c>
      <c r="F11" s="682" t="s">
        <v>3627</v>
      </c>
      <c r="G11" s="682" t="s">
        <v>3628</v>
      </c>
      <c r="H11" s="685">
        <v>3044</v>
      </c>
      <c r="I11" s="775" t="s">
        <v>803</v>
      </c>
      <c r="J11" s="655" t="s">
        <v>837</v>
      </c>
      <c r="K11" s="655" t="s">
        <v>838</v>
      </c>
      <c r="L11" s="655" t="s">
        <v>839</v>
      </c>
      <c r="M11" s="655" t="s">
        <v>840</v>
      </c>
      <c r="N11" s="655" t="s">
        <v>842</v>
      </c>
      <c r="O11" s="660" t="s">
        <v>874</v>
      </c>
      <c r="P11" s="753">
        <v>12</v>
      </c>
      <c r="Q11" s="754">
        <v>12</v>
      </c>
      <c r="R11" s="754">
        <v>9</v>
      </c>
      <c r="S11" s="762">
        <f t="shared" ref="S11:S44" si="0">R11/P11</f>
        <v>0.75</v>
      </c>
      <c r="T11" s="763">
        <f t="shared" ref="T11:T44" si="1">R11/Q11</f>
        <v>0.75</v>
      </c>
      <c r="U11" s="767">
        <v>423273.3233333333</v>
      </c>
      <c r="V11" s="767">
        <v>831561.81</v>
      </c>
      <c r="W11" s="767">
        <v>508298</v>
      </c>
      <c r="X11" s="770">
        <f t="shared" ref="X11:X48" si="2">W11/U11</f>
        <v>1.2008741680129664</v>
      </c>
      <c r="Y11" s="771">
        <f t="shared" ref="Y11:Y48" si="3">W11/V11</f>
        <v>0.61125702730383924</v>
      </c>
    </row>
    <row r="12" spans="2:25" s="275" customFormat="1" ht="67.5">
      <c r="B12" s="514">
        <v>3044</v>
      </c>
      <c r="C12" s="652" t="s">
        <v>804</v>
      </c>
      <c r="D12" s="684" t="s">
        <v>3625</v>
      </c>
      <c r="E12" s="682" t="s">
        <v>3626</v>
      </c>
      <c r="F12" s="682" t="s">
        <v>3627</v>
      </c>
      <c r="G12" s="683" t="s">
        <v>3628</v>
      </c>
      <c r="H12" s="686">
        <v>3044</v>
      </c>
      <c r="I12" s="776" t="s">
        <v>804</v>
      </c>
      <c r="J12" s="656" t="s">
        <v>837</v>
      </c>
      <c r="K12" s="656" t="s">
        <v>838</v>
      </c>
      <c r="L12" s="656" t="s">
        <v>839</v>
      </c>
      <c r="M12" s="656" t="s">
        <v>840</v>
      </c>
      <c r="N12" s="656" t="s">
        <v>843</v>
      </c>
      <c r="O12" s="661" t="s">
        <v>875</v>
      </c>
      <c r="P12" s="753">
        <v>95</v>
      </c>
      <c r="Q12" s="754">
        <v>95</v>
      </c>
      <c r="R12" s="754">
        <v>53.19</v>
      </c>
      <c r="S12" s="762">
        <f t="shared" si="0"/>
        <v>0.55989473684210522</v>
      </c>
      <c r="T12" s="763">
        <f t="shared" si="1"/>
        <v>0.55989473684210522</v>
      </c>
      <c r="U12" s="767">
        <v>423273.3233333333</v>
      </c>
      <c r="V12" s="767">
        <v>831561.81</v>
      </c>
      <c r="W12" s="767">
        <v>508298.01</v>
      </c>
      <c r="X12" s="770">
        <f t="shared" si="2"/>
        <v>1.2008741916383627</v>
      </c>
      <c r="Y12" s="771">
        <f t="shared" si="3"/>
        <v>0.61125703932940356</v>
      </c>
    </row>
    <row r="13" spans="2:25" s="275" customFormat="1" ht="45">
      <c r="B13" s="514">
        <v>3044</v>
      </c>
      <c r="C13" s="652" t="s">
        <v>805</v>
      </c>
      <c r="D13" s="684" t="s">
        <v>3625</v>
      </c>
      <c r="E13" s="682" t="s">
        <v>3626</v>
      </c>
      <c r="F13" s="682" t="s">
        <v>3627</v>
      </c>
      <c r="G13" s="683" t="s">
        <v>3629</v>
      </c>
      <c r="H13" s="685">
        <v>3044</v>
      </c>
      <c r="I13" s="777" t="s">
        <v>805</v>
      </c>
      <c r="J13" s="657" t="s">
        <v>837</v>
      </c>
      <c r="K13" s="657" t="s">
        <v>838</v>
      </c>
      <c r="L13" s="657" t="s">
        <v>839</v>
      </c>
      <c r="M13" s="657" t="s">
        <v>840</v>
      </c>
      <c r="N13" s="657" t="s">
        <v>844</v>
      </c>
      <c r="O13" s="662" t="s">
        <v>876</v>
      </c>
      <c r="P13" s="753">
        <v>4</v>
      </c>
      <c r="Q13" s="754">
        <v>4</v>
      </c>
      <c r="R13" s="754">
        <v>4</v>
      </c>
      <c r="S13" s="762">
        <f t="shared" si="0"/>
        <v>1</v>
      </c>
      <c r="T13" s="763">
        <f t="shared" si="1"/>
        <v>1</v>
      </c>
      <c r="U13" s="767">
        <v>941758.65</v>
      </c>
      <c r="V13" s="767">
        <v>1829806.32</v>
      </c>
      <c r="W13" s="767">
        <v>751615.31</v>
      </c>
      <c r="X13" s="770">
        <f t="shared" si="2"/>
        <v>0.79809759113972567</v>
      </c>
      <c r="Y13" s="771">
        <f t="shared" si="3"/>
        <v>0.41076222209135227</v>
      </c>
    </row>
    <row r="14" spans="2:25" s="275" customFormat="1" ht="45">
      <c r="B14" s="514">
        <v>3044</v>
      </c>
      <c r="C14" s="652" t="s">
        <v>806</v>
      </c>
      <c r="D14" s="684" t="s">
        <v>3625</v>
      </c>
      <c r="E14" s="682" t="s">
        <v>3626</v>
      </c>
      <c r="F14" s="682" t="s">
        <v>3627</v>
      </c>
      <c r="G14" s="682" t="s">
        <v>3629</v>
      </c>
      <c r="H14" s="685">
        <v>3044</v>
      </c>
      <c r="I14" s="777" t="s">
        <v>806</v>
      </c>
      <c r="J14" s="657" t="s">
        <v>837</v>
      </c>
      <c r="K14" s="657" t="s">
        <v>838</v>
      </c>
      <c r="L14" s="657" t="s">
        <v>839</v>
      </c>
      <c r="M14" s="657" t="s">
        <v>840</v>
      </c>
      <c r="N14" s="657" t="s">
        <v>845</v>
      </c>
      <c r="O14" s="662" t="s">
        <v>877</v>
      </c>
      <c r="P14" s="753">
        <v>100</v>
      </c>
      <c r="Q14" s="754">
        <v>100</v>
      </c>
      <c r="R14" s="754">
        <v>100</v>
      </c>
      <c r="S14" s="762">
        <f t="shared" si="0"/>
        <v>1</v>
      </c>
      <c r="T14" s="763">
        <f t="shared" si="1"/>
        <v>1</v>
      </c>
      <c r="U14" s="767">
        <v>941758.65</v>
      </c>
      <c r="V14" s="767">
        <v>1829806.32</v>
      </c>
      <c r="W14" s="767">
        <v>751615.32</v>
      </c>
      <c r="X14" s="770">
        <f t="shared" si="2"/>
        <v>0.79809760175815736</v>
      </c>
      <c r="Y14" s="771">
        <f t="shared" si="3"/>
        <v>0.41076222755641151</v>
      </c>
    </row>
    <row r="15" spans="2:25" s="275" customFormat="1" ht="90">
      <c r="B15" s="514">
        <v>3044</v>
      </c>
      <c r="C15" s="652" t="s">
        <v>807</v>
      </c>
      <c r="D15" s="516" t="s">
        <v>3625</v>
      </c>
      <c r="E15" s="493" t="s">
        <v>3626</v>
      </c>
      <c r="F15" s="493" t="s">
        <v>3627</v>
      </c>
      <c r="G15" s="494" t="s">
        <v>3630</v>
      </c>
      <c r="H15" s="513">
        <v>3044</v>
      </c>
      <c r="I15" s="777" t="s">
        <v>807</v>
      </c>
      <c r="J15" s="657" t="s">
        <v>837</v>
      </c>
      <c r="K15" s="657" t="s">
        <v>838</v>
      </c>
      <c r="L15" s="657" t="s">
        <v>839</v>
      </c>
      <c r="M15" s="657" t="s">
        <v>840</v>
      </c>
      <c r="N15" s="657" t="s">
        <v>841</v>
      </c>
      <c r="O15" s="662" t="s">
        <v>878</v>
      </c>
      <c r="P15" s="753">
        <v>100</v>
      </c>
      <c r="Q15" s="754">
        <v>100</v>
      </c>
      <c r="R15" s="754">
        <v>136</v>
      </c>
      <c r="S15" s="762">
        <f t="shared" si="0"/>
        <v>1.36</v>
      </c>
      <c r="T15" s="763">
        <f t="shared" si="1"/>
        <v>1.36</v>
      </c>
      <c r="U15" s="767">
        <v>323060.51666666666</v>
      </c>
      <c r="V15" s="767">
        <v>554607.43999999994</v>
      </c>
      <c r="W15" s="767">
        <v>331380.84000000003</v>
      </c>
      <c r="X15" s="770">
        <f t="shared" si="2"/>
        <v>1.025754689614139</v>
      </c>
      <c r="Y15" s="771">
        <f t="shared" si="3"/>
        <v>0.59750521918710653</v>
      </c>
    </row>
    <row r="16" spans="2:25" s="275" customFormat="1" ht="78.75">
      <c r="B16" s="514">
        <v>3044</v>
      </c>
      <c r="C16" s="652" t="s">
        <v>808</v>
      </c>
      <c r="D16" s="516" t="s">
        <v>3625</v>
      </c>
      <c r="E16" s="493" t="s">
        <v>3626</v>
      </c>
      <c r="F16" s="493" t="s">
        <v>3627</v>
      </c>
      <c r="G16" s="494" t="s">
        <v>3630</v>
      </c>
      <c r="H16" s="513">
        <v>3044</v>
      </c>
      <c r="I16" s="777" t="s">
        <v>808</v>
      </c>
      <c r="J16" s="657" t="s">
        <v>837</v>
      </c>
      <c r="K16" s="657" t="s">
        <v>838</v>
      </c>
      <c r="L16" s="657" t="s">
        <v>839</v>
      </c>
      <c r="M16" s="657" t="s">
        <v>840</v>
      </c>
      <c r="N16" s="657" t="s">
        <v>846</v>
      </c>
      <c r="O16" s="662" t="s">
        <v>879</v>
      </c>
      <c r="P16" s="753">
        <v>4</v>
      </c>
      <c r="Q16" s="754">
        <v>4</v>
      </c>
      <c r="R16" s="754">
        <v>3</v>
      </c>
      <c r="S16" s="762">
        <f t="shared" si="0"/>
        <v>0.75</v>
      </c>
      <c r="T16" s="763">
        <f t="shared" si="1"/>
        <v>0.75</v>
      </c>
      <c r="U16" s="767">
        <v>323060.51666666666</v>
      </c>
      <c r="V16" s="767">
        <v>554607.43999999994</v>
      </c>
      <c r="W16" s="767">
        <v>331380.84000000003</v>
      </c>
      <c r="X16" s="770">
        <f t="shared" si="2"/>
        <v>1.025754689614139</v>
      </c>
      <c r="Y16" s="771">
        <f t="shared" si="3"/>
        <v>0.59750521918710653</v>
      </c>
    </row>
    <row r="17" spans="2:25" s="275" customFormat="1" ht="56.25">
      <c r="B17" s="514">
        <v>3044</v>
      </c>
      <c r="C17" s="652" t="s">
        <v>809</v>
      </c>
      <c r="D17" s="516" t="s">
        <v>3625</v>
      </c>
      <c r="E17" s="493" t="s">
        <v>3626</v>
      </c>
      <c r="F17" s="493" t="s">
        <v>3627</v>
      </c>
      <c r="G17" s="494" t="s">
        <v>3630</v>
      </c>
      <c r="H17" s="513">
        <v>3044</v>
      </c>
      <c r="I17" s="777" t="s">
        <v>809</v>
      </c>
      <c r="J17" s="657" t="s">
        <v>837</v>
      </c>
      <c r="K17" s="657" t="s">
        <v>838</v>
      </c>
      <c r="L17" s="657" t="s">
        <v>839</v>
      </c>
      <c r="M17" s="657" t="s">
        <v>840</v>
      </c>
      <c r="N17" s="657" t="s">
        <v>841</v>
      </c>
      <c r="O17" s="662" t="s">
        <v>880</v>
      </c>
      <c r="P17" s="753">
        <v>90</v>
      </c>
      <c r="Q17" s="754">
        <v>90</v>
      </c>
      <c r="R17" s="754">
        <v>70</v>
      </c>
      <c r="S17" s="762">
        <f t="shared" si="0"/>
        <v>0.77777777777777779</v>
      </c>
      <c r="T17" s="763">
        <f t="shared" si="1"/>
        <v>0.77777777777777779</v>
      </c>
      <c r="U17" s="767">
        <v>323060.51666666666</v>
      </c>
      <c r="V17" s="767">
        <v>554607.44999999995</v>
      </c>
      <c r="W17" s="767">
        <v>331380.84999999998</v>
      </c>
      <c r="X17" s="770">
        <f t="shared" si="2"/>
        <v>1.0257547205680917</v>
      </c>
      <c r="Y17" s="771">
        <f t="shared" si="3"/>
        <v>0.59750522644439774</v>
      </c>
    </row>
    <row r="18" spans="2:25" s="275" customFormat="1" ht="67.5">
      <c r="B18" s="514">
        <v>3044</v>
      </c>
      <c r="C18" s="652" t="s">
        <v>810</v>
      </c>
      <c r="D18" s="516" t="s">
        <v>3625</v>
      </c>
      <c r="E18" s="493" t="s">
        <v>3626</v>
      </c>
      <c r="F18" s="493" t="s">
        <v>3627</v>
      </c>
      <c r="G18" s="494" t="s">
        <v>3631</v>
      </c>
      <c r="H18" s="513">
        <v>3044</v>
      </c>
      <c r="I18" s="777" t="s">
        <v>810</v>
      </c>
      <c r="J18" s="657" t="s">
        <v>847</v>
      </c>
      <c r="K18" s="657" t="s">
        <v>848</v>
      </c>
      <c r="L18" s="657" t="s">
        <v>839</v>
      </c>
      <c r="M18" s="657" t="s">
        <v>840</v>
      </c>
      <c r="N18" s="657" t="s">
        <v>849</v>
      </c>
      <c r="O18" s="662" t="s">
        <v>881</v>
      </c>
      <c r="P18" s="753">
        <v>4</v>
      </c>
      <c r="Q18" s="754">
        <v>4</v>
      </c>
      <c r="R18" s="754">
        <v>4</v>
      </c>
      <c r="S18" s="762">
        <f t="shared" si="0"/>
        <v>1</v>
      </c>
      <c r="T18" s="763">
        <f t="shared" si="1"/>
        <v>1</v>
      </c>
      <c r="U18" s="767">
        <v>441990.73</v>
      </c>
      <c r="V18" s="767">
        <v>820928.84</v>
      </c>
      <c r="W18" s="767">
        <v>527731.57999999996</v>
      </c>
      <c r="X18" s="770">
        <f t="shared" si="2"/>
        <v>1.1939878920085043</v>
      </c>
      <c r="Y18" s="771">
        <f t="shared" si="3"/>
        <v>0.6428469244666809</v>
      </c>
    </row>
    <row r="19" spans="2:25" s="275" customFormat="1" ht="56.25">
      <c r="B19" s="514">
        <v>3044</v>
      </c>
      <c r="C19" s="652" t="s">
        <v>811</v>
      </c>
      <c r="D19" s="516" t="s">
        <v>3625</v>
      </c>
      <c r="E19" s="493" t="s">
        <v>3626</v>
      </c>
      <c r="F19" s="493" t="s">
        <v>3627</v>
      </c>
      <c r="G19" s="494" t="s">
        <v>3632</v>
      </c>
      <c r="H19" s="513">
        <v>3044</v>
      </c>
      <c r="I19" s="777" t="s">
        <v>811</v>
      </c>
      <c r="J19" s="657" t="s">
        <v>850</v>
      </c>
      <c r="K19" s="657" t="s">
        <v>848</v>
      </c>
      <c r="L19" s="657" t="s">
        <v>839</v>
      </c>
      <c r="M19" s="657" t="s">
        <v>840</v>
      </c>
      <c r="N19" s="657" t="s">
        <v>849</v>
      </c>
      <c r="O19" s="662" t="s">
        <v>881</v>
      </c>
      <c r="P19" s="753">
        <v>5</v>
      </c>
      <c r="Q19" s="754">
        <v>5</v>
      </c>
      <c r="R19" s="754">
        <v>5</v>
      </c>
      <c r="S19" s="762">
        <f t="shared" si="0"/>
        <v>1</v>
      </c>
      <c r="T19" s="763">
        <f t="shared" si="1"/>
        <v>1</v>
      </c>
      <c r="U19" s="767">
        <v>5509393.1050000004</v>
      </c>
      <c r="V19" s="767">
        <v>11486804.74</v>
      </c>
      <c r="W19" s="767">
        <v>6391774.8399999999</v>
      </c>
      <c r="X19" s="770">
        <f t="shared" si="2"/>
        <v>1.1601595163356926</v>
      </c>
      <c r="Y19" s="771">
        <f t="shared" si="3"/>
        <v>0.55644498053860014</v>
      </c>
    </row>
    <row r="20" spans="2:25" s="275" customFormat="1" ht="22.5">
      <c r="B20" s="514">
        <v>3044</v>
      </c>
      <c r="C20" s="652" t="s">
        <v>812</v>
      </c>
      <c r="D20" s="516" t="s">
        <v>3625</v>
      </c>
      <c r="E20" s="493" t="s">
        <v>3626</v>
      </c>
      <c r="F20" s="493" t="s">
        <v>3627</v>
      </c>
      <c r="G20" s="494" t="s">
        <v>3632</v>
      </c>
      <c r="H20" s="513">
        <v>3044</v>
      </c>
      <c r="I20" s="777" t="s">
        <v>812</v>
      </c>
      <c r="J20" s="657" t="s">
        <v>850</v>
      </c>
      <c r="K20" s="657" t="s">
        <v>848</v>
      </c>
      <c r="L20" s="657" t="s">
        <v>839</v>
      </c>
      <c r="M20" s="657" t="s">
        <v>840</v>
      </c>
      <c r="N20" s="657" t="s">
        <v>849</v>
      </c>
      <c r="O20" s="662" t="s">
        <v>881</v>
      </c>
      <c r="P20" s="753">
        <v>10</v>
      </c>
      <c r="Q20" s="754">
        <v>10</v>
      </c>
      <c r="R20" s="754">
        <v>10</v>
      </c>
      <c r="S20" s="762">
        <f t="shared" si="0"/>
        <v>1</v>
      </c>
      <c r="T20" s="763">
        <f t="shared" si="1"/>
        <v>1</v>
      </c>
      <c r="U20" s="767">
        <v>5509393.1050000004</v>
      </c>
      <c r="V20" s="767">
        <v>11486804.75</v>
      </c>
      <c r="W20" s="767">
        <v>6391774.8399999999</v>
      </c>
      <c r="X20" s="770">
        <f t="shared" si="2"/>
        <v>1.1601595163356926</v>
      </c>
      <c r="Y20" s="771">
        <f t="shared" si="3"/>
        <v>0.55644498005417908</v>
      </c>
    </row>
    <row r="21" spans="2:25" s="275" customFormat="1" ht="90">
      <c r="B21" s="514">
        <v>3044</v>
      </c>
      <c r="C21" s="652" t="s">
        <v>813</v>
      </c>
      <c r="D21" s="516" t="s">
        <v>3625</v>
      </c>
      <c r="E21" s="493" t="s">
        <v>3626</v>
      </c>
      <c r="F21" s="493" t="s">
        <v>3627</v>
      </c>
      <c r="G21" s="494" t="s">
        <v>3633</v>
      </c>
      <c r="H21" s="513">
        <v>3044</v>
      </c>
      <c r="I21" s="777" t="s">
        <v>813</v>
      </c>
      <c r="J21" s="657" t="s">
        <v>851</v>
      </c>
      <c r="K21" s="657" t="s">
        <v>848</v>
      </c>
      <c r="L21" s="657" t="s">
        <v>839</v>
      </c>
      <c r="M21" s="657" t="s">
        <v>840</v>
      </c>
      <c r="N21" s="657" t="s">
        <v>849</v>
      </c>
      <c r="O21" s="662" t="s">
        <v>881</v>
      </c>
      <c r="P21" s="753">
        <v>2</v>
      </c>
      <c r="Q21" s="754">
        <v>2</v>
      </c>
      <c r="R21" s="754">
        <v>1</v>
      </c>
      <c r="S21" s="762">
        <f t="shared" si="0"/>
        <v>0.5</v>
      </c>
      <c r="T21" s="763">
        <f t="shared" si="1"/>
        <v>0.5</v>
      </c>
      <c r="U21" s="767">
        <v>78136.554999999993</v>
      </c>
      <c r="V21" s="767">
        <v>150889.14000000001</v>
      </c>
      <c r="W21" s="767">
        <v>98700.01</v>
      </c>
      <c r="X21" s="770">
        <f t="shared" si="2"/>
        <v>1.2631732996162937</v>
      </c>
      <c r="Y21" s="771">
        <f t="shared" si="3"/>
        <v>0.65412268901525972</v>
      </c>
    </row>
    <row r="22" spans="2:25" s="275" customFormat="1" ht="67.5">
      <c r="B22" s="514">
        <v>3044</v>
      </c>
      <c r="C22" s="652" t="s">
        <v>814</v>
      </c>
      <c r="D22" s="516" t="s">
        <v>3625</v>
      </c>
      <c r="E22" s="493" t="s">
        <v>3626</v>
      </c>
      <c r="F22" s="493" t="s">
        <v>3627</v>
      </c>
      <c r="G22" s="494" t="s">
        <v>3633</v>
      </c>
      <c r="H22" s="513">
        <v>3044</v>
      </c>
      <c r="I22" s="777" t="s">
        <v>814</v>
      </c>
      <c r="J22" s="657" t="s">
        <v>851</v>
      </c>
      <c r="K22" s="657" t="s">
        <v>848</v>
      </c>
      <c r="L22" s="657" t="s">
        <v>839</v>
      </c>
      <c r="M22" s="657" t="s">
        <v>840</v>
      </c>
      <c r="N22" s="657" t="s">
        <v>852</v>
      </c>
      <c r="O22" s="662" t="s">
        <v>882</v>
      </c>
      <c r="P22" s="753">
        <v>595</v>
      </c>
      <c r="Q22" s="754">
        <v>595</v>
      </c>
      <c r="R22" s="754">
        <v>502</v>
      </c>
      <c r="S22" s="762">
        <f t="shared" si="0"/>
        <v>0.84369747899159664</v>
      </c>
      <c r="T22" s="763">
        <f t="shared" si="1"/>
        <v>0.84369747899159664</v>
      </c>
      <c r="U22" s="767">
        <v>78136.554999999993</v>
      </c>
      <c r="V22" s="767">
        <v>150889.15</v>
      </c>
      <c r="W22" s="767">
        <v>98700.02</v>
      </c>
      <c r="X22" s="770">
        <f t="shared" si="2"/>
        <v>1.2631734275973647</v>
      </c>
      <c r="Y22" s="771">
        <f t="shared" si="3"/>
        <v>0.65412271193786964</v>
      </c>
    </row>
    <row r="23" spans="2:25" s="275" customFormat="1" ht="101.25">
      <c r="B23" s="514">
        <v>3044</v>
      </c>
      <c r="C23" s="652" t="s">
        <v>815</v>
      </c>
      <c r="D23" s="516" t="s">
        <v>3625</v>
      </c>
      <c r="E23" s="493" t="s">
        <v>3626</v>
      </c>
      <c r="F23" s="493" t="s">
        <v>3627</v>
      </c>
      <c r="G23" s="493" t="s">
        <v>3634</v>
      </c>
      <c r="H23" s="513">
        <v>3044</v>
      </c>
      <c r="I23" s="777" t="s">
        <v>815</v>
      </c>
      <c r="J23" s="657" t="s">
        <v>853</v>
      </c>
      <c r="K23" s="657" t="s">
        <v>848</v>
      </c>
      <c r="L23" s="657" t="s">
        <v>839</v>
      </c>
      <c r="M23" s="657" t="s">
        <v>840</v>
      </c>
      <c r="N23" s="657" t="s">
        <v>849</v>
      </c>
      <c r="O23" s="662" t="s">
        <v>883</v>
      </c>
      <c r="P23" s="753">
        <v>16</v>
      </c>
      <c r="Q23" s="754">
        <v>16</v>
      </c>
      <c r="R23" s="754">
        <v>14</v>
      </c>
      <c r="S23" s="762">
        <f t="shared" si="0"/>
        <v>0.875</v>
      </c>
      <c r="T23" s="763">
        <f t="shared" si="1"/>
        <v>0.875</v>
      </c>
      <c r="U23" s="767">
        <v>164007.45000000001</v>
      </c>
      <c r="V23" s="767">
        <v>192385.72</v>
      </c>
      <c r="W23" s="767">
        <v>70689.789999999994</v>
      </c>
      <c r="X23" s="770">
        <f t="shared" si="2"/>
        <v>0.43101572520028808</v>
      </c>
      <c r="Y23" s="771">
        <f t="shared" si="3"/>
        <v>0.36743782230822536</v>
      </c>
    </row>
    <row r="24" spans="2:25" s="275" customFormat="1" ht="101.25">
      <c r="B24" s="514">
        <v>3044</v>
      </c>
      <c r="C24" s="652" t="s">
        <v>816</v>
      </c>
      <c r="D24" s="516" t="s">
        <v>3625</v>
      </c>
      <c r="E24" s="493" t="s">
        <v>3626</v>
      </c>
      <c r="F24" s="493" t="s">
        <v>3627</v>
      </c>
      <c r="G24" s="494" t="s">
        <v>3634</v>
      </c>
      <c r="H24" s="513">
        <v>3044</v>
      </c>
      <c r="I24" s="777" t="s">
        <v>816</v>
      </c>
      <c r="J24" s="657" t="s">
        <v>853</v>
      </c>
      <c r="K24" s="657" t="s">
        <v>848</v>
      </c>
      <c r="L24" s="657" t="s">
        <v>839</v>
      </c>
      <c r="M24" s="657" t="s">
        <v>840</v>
      </c>
      <c r="N24" s="657" t="s">
        <v>849</v>
      </c>
      <c r="O24" s="662" t="s">
        <v>881</v>
      </c>
      <c r="P24" s="753">
        <v>32</v>
      </c>
      <c r="Q24" s="754">
        <v>32</v>
      </c>
      <c r="R24" s="754">
        <v>27</v>
      </c>
      <c r="S24" s="762">
        <f t="shared" si="0"/>
        <v>0.84375</v>
      </c>
      <c r="T24" s="763">
        <f t="shared" si="1"/>
        <v>0.84375</v>
      </c>
      <c r="U24" s="767">
        <v>164007.45000000001</v>
      </c>
      <c r="V24" s="767">
        <v>192385.72</v>
      </c>
      <c r="W24" s="767">
        <v>70689.789999999994</v>
      </c>
      <c r="X24" s="770">
        <f t="shared" si="2"/>
        <v>0.43101572520028808</v>
      </c>
      <c r="Y24" s="771">
        <f t="shared" si="3"/>
        <v>0.36743782230822536</v>
      </c>
    </row>
    <row r="25" spans="2:25" s="275" customFormat="1" ht="101.25">
      <c r="B25" s="514">
        <v>3044</v>
      </c>
      <c r="C25" s="652" t="s">
        <v>817</v>
      </c>
      <c r="D25" s="516" t="s">
        <v>3625</v>
      </c>
      <c r="E25" s="493" t="s">
        <v>3626</v>
      </c>
      <c r="F25" s="493" t="s">
        <v>3627</v>
      </c>
      <c r="G25" s="494" t="s">
        <v>3635</v>
      </c>
      <c r="H25" s="513">
        <v>3044</v>
      </c>
      <c r="I25" s="777" t="s">
        <v>817</v>
      </c>
      <c r="J25" s="657" t="s">
        <v>853</v>
      </c>
      <c r="K25" s="657" t="s">
        <v>848</v>
      </c>
      <c r="L25" s="657" t="s">
        <v>839</v>
      </c>
      <c r="M25" s="657" t="s">
        <v>840</v>
      </c>
      <c r="N25" s="657" t="s">
        <v>854</v>
      </c>
      <c r="O25" s="662" t="s">
        <v>883</v>
      </c>
      <c r="P25" s="753">
        <v>50</v>
      </c>
      <c r="Q25" s="754">
        <v>50</v>
      </c>
      <c r="R25" s="754">
        <v>51</v>
      </c>
      <c r="S25" s="762">
        <f t="shared" si="0"/>
        <v>1.02</v>
      </c>
      <c r="T25" s="763">
        <f t="shared" si="1"/>
        <v>1.02</v>
      </c>
      <c r="U25" s="767">
        <v>265757.26</v>
      </c>
      <c r="V25" s="767">
        <v>511582.17</v>
      </c>
      <c r="W25" s="767">
        <v>320667.23</v>
      </c>
      <c r="X25" s="770">
        <f t="shared" si="2"/>
        <v>1.2066170083180416</v>
      </c>
      <c r="Y25" s="771">
        <f t="shared" si="3"/>
        <v>0.62681471091926444</v>
      </c>
    </row>
    <row r="26" spans="2:25" s="275" customFormat="1" ht="67.5">
      <c r="B26" s="514">
        <v>3044</v>
      </c>
      <c r="C26" s="652" t="s">
        <v>818</v>
      </c>
      <c r="D26" s="516" t="s">
        <v>3625</v>
      </c>
      <c r="E26" s="493" t="s">
        <v>3626</v>
      </c>
      <c r="F26" s="493" t="s">
        <v>3627</v>
      </c>
      <c r="G26" s="494" t="s">
        <v>3636</v>
      </c>
      <c r="H26" s="513">
        <v>3044</v>
      </c>
      <c r="I26" s="777" t="s">
        <v>818</v>
      </c>
      <c r="J26" s="657" t="s">
        <v>855</v>
      </c>
      <c r="K26" s="657" t="s">
        <v>848</v>
      </c>
      <c r="L26" s="657" t="s">
        <v>839</v>
      </c>
      <c r="M26" s="657" t="s">
        <v>840</v>
      </c>
      <c r="N26" s="657" t="s">
        <v>854</v>
      </c>
      <c r="O26" s="662" t="s">
        <v>883</v>
      </c>
      <c r="P26" s="753">
        <v>65</v>
      </c>
      <c r="Q26" s="754">
        <v>65</v>
      </c>
      <c r="R26" s="754">
        <v>0</v>
      </c>
      <c r="S26" s="762">
        <f t="shared" si="0"/>
        <v>0</v>
      </c>
      <c r="T26" s="763">
        <f t="shared" si="1"/>
        <v>0</v>
      </c>
      <c r="U26" s="767">
        <v>440229.82</v>
      </c>
      <c r="V26" s="767">
        <v>867080.28</v>
      </c>
      <c r="W26" s="767">
        <v>545050.46</v>
      </c>
      <c r="X26" s="770">
        <f t="shared" si="2"/>
        <v>1.238104361035788</v>
      </c>
      <c r="Y26" s="771">
        <f t="shared" si="3"/>
        <v>0.62860437790143253</v>
      </c>
    </row>
    <row r="27" spans="2:25" s="275" customFormat="1" ht="101.25">
      <c r="B27" s="514">
        <v>3044</v>
      </c>
      <c r="C27" s="652" t="s">
        <v>819</v>
      </c>
      <c r="D27" s="516" t="s">
        <v>3625</v>
      </c>
      <c r="E27" s="493" t="s">
        <v>3626</v>
      </c>
      <c r="F27" s="493" t="s">
        <v>3627</v>
      </c>
      <c r="G27" s="493" t="s">
        <v>3637</v>
      </c>
      <c r="H27" s="513">
        <v>3044</v>
      </c>
      <c r="I27" s="777" t="s">
        <v>819</v>
      </c>
      <c r="J27" s="657" t="s">
        <v>856</v>
      </c>
      <c r="K27" s="657" t="s">
        <v>848</v>
      </c>
      <c r="L27" s="657" t="s">
        <v>839</v>
      </c>
      <c r="M27" s="657" t="s">
        <v>840</v>
      </c>
      <c r="N27" s="657" t="s">
        <v>857</v>
      </c>
      <c r="O27" s="662" t="s">
        <v>884</v>
      </c>
      <c r="P27" s="753">
        <v>20</v>
      </c>
      <c r="Q27" s="754">
        <v>20</v>
      </c>
      <c r="R27" s="754">
        <v>29</v>
      </c>
      <c r="S27" s="762">
        <f t="shared" si="0"/>
        <v>1.45</v>
      </c>
      <c r="T27" s="763">
        <f t="shared" si="1"/>
        <v>1.45</v>
      </c>
      <c r="U27" s="767">
        <v>166032.45000000001</v>
      </c>
      <c r="V27" s="767">
        <v>265977.09000000003</v>
      </c>
      <c r="W27" s="767">
        <v>162135.6</v>
      </c>
      <c r="X27" s="770">
        <f t="shared" si="2"/>
        <v>0.9765295880413738</v>
      </c>
      <c r="Y27" s="771">
        <f t="shared" si="3"/>
        <v>0.60958483303956734</v>
      </c>
    </row>
    <row r="28" spans="2:25" s="275" customFormat="1" ht="67.5">
      <c r="B28" s="514">
        <v>3044</v>
      </c>
      <c r="C28" s="652" t="s">
        <v>820</v>
      </c>
      <c r="D28" s="516" t="s">
        <v>3625</v>
      </c>
      <c r="E28" s="493" t="s">
        <v>3626</v>
      </c>
      <c r="F28" s="493" t="s">
        <v>3627</v>
      </c>
      <c r="G28" s="494" t="s">
        <v>3637</v>
      </c>
      <c r="H28" s="513">
        <v>3044</v>
      </c>
      <c r="I28" s="777" t="s">
        <v>820</v>
      </c>
      <c r="J28" s="657" t="s">
        <v>856</v>
      </c>
      <c r="K28" s="657" t="s">
        <v>848</v>
      </c>
      <c r="L28" s="657" t="s">
        <v>839</v>
      </c>
      <c r="M28" s="657" t="s">
        <v>840</v>
      </c>
      <c r="N28" s="657" t="s">
        <v>858</v>
      </c>
      <c r="O28" s="662" t="s">
        <v>885</v>
      </c>
      <c r="P28" s="753">
        <v>570</v>
      </c>
      <c r="Q28" s="754">
        <v>570</v>
      </c>
      <c r="R28" s="754">
        <v>570</v>
      </c>
      <c r="S28" s="762">
        <f t="shared" si="0"/>
        <v>1</v>
      </c>
      <c r="T28" s="763">
        <f t="shared" si="1"/>
        <v>1</v>
      </c>
      <c r="U28" s="767">
        <v>166032.45000000001</v>
      </c>
      <c r="V28" s="767">
        <v>265977.09999999998</v>
      </c>
      <c r="W28" s="767">
        <v>162135.6</v>
      </c>
      <c r="X28" s="770">
        <f t="shared" si="2"/>
        <v>0.9765295880413738</v>
      </c>
      <c r="Y28" s="771">
        <f t="shared" si="3"/>
        <v>0.6095848101208714</v>
      </c>
    </row>
    <row r="29" spans="2:25" s="275" customFormat="1" ht="90">
      <c r="B29" s="514">
        <v>3044</v>
      </c>
      <c r="C29" s="652" t="s">
        <v>821</v>
      </c>
      <c r="D29" s="516" t="s">
        <v>3625</v>
      </c>
      <c r="E29" s="493" t="s">
        <v>3626</v>
      </c>
      <c r="F29" s="493" t="s">
        <v>3627</v>
      </c>
      <c r="G29" s="494" t="s">
        <v>3638</v>
      </c>
      <c r="H29" s="513">
        <v>3044</v>
      </c>
      <c r="I29" s="777" t="s">
        <v>821</v>
      </c>
      <c r="J29" s="657" t="s">
        <v>859</v>
      </c>
      <c r="K29" s="657" t="s">
        <v>848</v>
      </c>
      <c r="L29" s="657" t="s">
        <v>839</v>
      </c>
      <c r="M29" s="657" t="s">
        <v>840</v>
      </c>
      <c r="N29" s="657" t="s">
        <v>849</v>
      </c>
      <c r="O29" s="662" t="s">
        <v>881</v>
      </c>
      <c r="P29" s="753">
        <v>1</v>
      </c>
      <c r="Q29" s="754">
        <v>1</v>
      </c>
      <c r="R29" s="754">
        <v>1</v>
      </c>
      <c r="S29" s="762">
        <f t="shared" si="0"/>
        <v>1</v>
      </c>
      <c r="T29" s="763">
        <f t="shared" si="1"/>
        <v>1</v>
      </c>
      <c r="U29" s="767">
        <v>211589.91</v>
      </c>
      <c r="V29" s="767">
        <v>446026.87</v>
      </c>
      <c r="W29" s="767">
        <v>256319.22</v>
      </c>
      <c r="X29" s="770">
        <f t="shared" si="2"/>
        <v>1.2113962334026229</v>
      </c>
      <c r="Y29" s="771">
        <f t="shared" si="3"/>
        <v>0.57467214923621079</v>
      </c>
    </row>
    <row r="30" spans="2:25" s="275" customFormat="1" ht="101.25">
      <c r="B30" s="514">
        <v>3044</v>
      </c>
      <c r="C30" s="652" t="s">
        <v>822</v>
      </c>
      <c r="D30" s="516" t="s">
        <v>3625</v>
      </c>
      <c r="E30" s="493" t="s">
        <v>3626</v>
      </c>
      <c r="F30" s="493" t="s">
        <v>3627</v>
      </c>
      <c r="G30" s="493" t="s">
        <v>3638</v>
      </c>
      <c r="H30" s="513">
        <v>3044</v>
      </c>
      <c r="I30" s="777" t="s">
        <v>822</v>
      </c>
      <c r="J30" s="657" t="s">
        <v>859</v>
      </c>
      <c r="K30" s="657" t="s">
        <v>848</v>
      </c>
      <c r="L30" s="657" t="s">
        <v>839</v>
      </c>
      <c r="M30" s="657" t="s">
        <v>840</v>
      </c>
      <c r="N30" s="657" t="s">
        <v>849</v>
      </c>
      <c r="O30" s="662" t="s">
        <v>881</v>
      </c>
      <c r="P30" s="753">
        <v>1</v>
      </c>
      <c r="Q30" s="754">
        <v>1</v>
      </c>
      <c r="R30" s="754">
        <v>1</v>
      </c>
      <c r="S30" s="762">
        <f t="shared" si="0"/>
        <v>1</v>
      </c>
      <c r="T30" s="763">
        <f t="shared" si="1"/>
        <v>1</v>
      </c>
      <c r="U30" s="767">
        <v>211589.91</v>
      </c>
      <c r="V30" s="767">
        <v>446026.87</v>
      </c>
      <c r="W30" s="767">
        <v>256319.22</v>
      </c>
      <c r="X30" s="770">
        <f t="shared" si="2"/>
        <v>1.2113962334026229</v>
      </c>
      <c r="Y30" s="771">
        <f t="shared" si="3"/>
        <v>0.57467214923621079</v>
      </c>
    </row>
    <row r="31" spans="2:25" s="275" customFormat="1" ht="67.5">
      <c r="B31" s="514">
        <v>3044</v>
      </c>
      <c r="C31" s="652" t="s">
        <v>823</v>
      </c>
      <c r="D31" s="516" t="s">
        <v>3625</v>
      </c>
      <c r="E31" s="493" t="s">
        <v>3626</v>
      </c>
      <c r="F31" s="493" t="s">
        <v>3627</v>
      </c>
      <c r="G31" s="494" t="s">
        <v>3639</v>
      </c>
      <c r="H31" s="513">
        <v>3044</v>
      </c>
      <c r="I31" s="777" t="s">
        <v>823</v>
      </c>
      <c r="J31" s="657" t="s">
        <v>859</v>
      </c>
      <c r="K31" s="657" t="s">
        <v>848</v>
      </c>
      <c r="L31" s="657" t="s">
        <v>839</v>
      </c>
      <c r="M31" s="657" t="s">
        <v>840</v>
      </c>
      <c r="N31" s="657" t="s">
        <v>849</v>
      </c>
      <c r="O31" s="662" t="s">
        <v>881</v>
      </c>
      <c r="P31" s="753">
        <v>1</v>
      </c>
      <c r="Q31" s="754">
        <v>1</v>
      </c>
      <c r="R31" s="754">
        <v>1</v>
      </c>
      <c r="S31" s="762">
        <f t="shared" si="0"/>
        <v>1</v>
      </c>
      <c r="T31" s="763">
        <f t="shared" si="1"/>
        <v>1</v>
      </c>
      <c r="U31" s="767">
        <v>208010.05499999999</v>
      </c>
      <c r="V31" s="767">
        <v>399515.72</v>
      </c>
      <c r="W31" s="767">
        <v>241968.11</v>
      </c>
      <c r="X31" s="770">
        <f t="shared" si="2"/>
        <v>1.1632519879868306</v>
      </c>
      <c r="Y31" s="771">
        <f t="shared" si="3"/>
        <v>0.60565353974056391</v>
      </c>
    </row>
    <row r="32" spans="2:25" s="275" customFormat="1" ht="67.5">
      <c r="B32" s="514">
        <v>3044</v>
      </c>
      <c r="C32" s="652" t="s">
        <v>824</v>
      </c>
      <c r="D32" s="516" t="s">
        <v>3625</v>
      </c>
      <c r="E32" s="493" t="s">
        <v>3626</v>
      </c>
      <c r="F32" s="493" t="s">
        <v>3627</v>
      </c>
      <c r="G32" s="494" t="s">
        <v>3639</v>
      </c>
      <c r="H32" s="513">
        <v>3044</v>
      </c>
      <c r="I32" s="777" t="s">
        <v>824</v>
      </c>
      <c r="J32" s="657" t="s">
        <v>859</v>
      </c>
      <c r="K32" s="657" t="s">
        <v>848</v>
      </c>
      <c r="L32" s="657" t="s">
        <v>839</v>
      </c>
      <c r="M32" s="657" t="s">
        <v>840</v>
      </c>
      <c r="N32" s="657" t="s">
        <v>849</v>
      </c>
      <c r="O32" s="662" t="s">
        <v>881</v>
      </c>
      <c r="P32" s="753">
        <v>1</v>
      </c>
      <c r="Q32" s="754">
        <v>1</v>
      </c>
      <c r="R32" s="754">
        <v>1</v>
      </c>
      <c r="S32" s="762">
        <f t="shared" si="0"/>
        <v>1</v>
      </c>
      <c r="T32" s="763">
        <f t="shared" si="1"/>
        <v>1</v>
      </c>
      <c r="U32" s="767">
        <v>208010.05499999999</v>
      </c>
      <c r="V32" s="767">
        <v>399515.72</v>
      </c>
      <c r="W32" s="767">
        <v>241968.12</v>
      </c>
      <c r="X32" s="770">
        <f t="shared" si="2"/>
        <v>1.1632520360614298</v>
      </c>
      <c r="Y32" s="771">
        <f t="shared" si="3"/>
        <v>0.60565356477086807</v>
      </c>
    </row>
    <row r="33" spans="2:25" ht="67.5">
      <c r="B33" s="514">
        <v>3044</v>
      </c>
      <c r="C33" s="652" t="s">
        <v>825</v>
      </c>
      <c r="D33" s="516" t="s">
        <v>3625</v>
      </c>
      <c r="E33" s="493" t="s">
        <v>3626</v>
      </c>
      <c r="F33" s="493" t="s">
        <v>3627</v>
      </c>
      <c r="G33" s="494" t="s">
        <v>3640</v>
      </c>
      <c r="H33" s="513">
        <v>3044</v>
      </c>
      <c r="I33" s="777" t="s">
        <v>825</v>
      </c>
      <c r="J33" s="657" t="s">
        <v>860</v>
      </c>
      <c r="K33" s="657" t="s">
        <v>848</v>
      </c>
      <c r="L33" s="657" t="s">
        <v>839</v>
      </c>
      <c r="M33" s="657" t="s">
        <v>840</v>
      </c>
      <c r="N33" s="657" t="s">
        <v>849</v>
      </c>
      <c r="O33" s="662" t="s">
        <v>881</v>
      </c>
      <c r="P33" s="753">
        <v>3</v>
      </c>
      <c r="Q33" s="754">
        <v>3</v>
      </c>
      <c r="R33" s="754">
        <v>0</v>
      </c>
      <c r="S33" s="762">
        <f t="shared" si="0"/>
        <v>0</v>
      </c>
      <c r="T33" s="763">
        <f t="shared" si="1"/>
        <v>0</v>
      </c>
      <c r="U33" s="767">
        <v>151423.09</v>
      </c>
      <c r="V33" s="767">
        <v>294836.63</v>
      </c>
      <c r="W33" s="767">
        <v>174507.25</v>
      </c>
      <c r="X33" s="770">
        <f t="shared" si="2"/>
        <v>1.1524480843707523</v>
      </c>
      <c r="Y33" s="771">
        <f t="shared" si="3"/>
        <v>0.59187777990814772</v>
      </c>
    </row>
    <row r="34" spans="2:25" ht="56.25">
      <c r="B34" s="514">
        <v>3044</v>
      </c>
      <c r="C34" s="652" t="s">
        <v>826</v>
      </c>
      <c r="D34" s="516" t="s">
        <v>3625</v>
      </c>
      <c r="E34" s="493" t="s">
        <v>3626</v>
      </c>
      <c r="F34" s="493" t="s">
        <v>3627</v>
      </c>
      <c r="G34" s="494" t="s">
        <v>3641</v>
      </c>
      <c r="H34" s="513">
        <v>3044</v>
      </c>
      <c r="I34" s="777" t="s">
        <v>826</v>
      </c>
      <c r="J34" s="657" t="s">
        <v>861</v>
      </c>
      <c r="K34" s="657" t="s">
        <v>848</v>
      </c>
      <c r="L34" s="657" t="s">
        <v>839</v>
      </c>
      <c r="M34" s="657" t="s">
        <v>840</v>
      </c>
      <c r="N34" s="657" t="s">
        <v>862</v>
      </c>
      <c r="O34" s="662" t="s">
        <v>886</v>
      </c>
      <c r="P34" s="753">
        <v>1</v>
      </c>
      <c r="Q34" s="754">
        <v>1</v>
      </c>
      <c r="R34" s="754">
        <v>0.8</v>
      </c>
      <c r="S34" s="762">
        <f t="shared" si="0"/>
        <v>0.8</v>
      </c>
      <c r="T34" s="763">
        <f t="shared" si="1"/>
        <v>0.8</v>
      </c>
      <c r="U34" s="767">
        <v>404964.29</v>
      </c>
      <c r="V34" s="767">
        <v>769015.14</v>
      </c>
      <c r="W34" s="767">
        <v>470277.25</v>
      </c>
      <c r="X34" s="770">
        <f t="shared" si="2"/>
        <v>1.1612807884863132</v>
      </c>
      <c r="Y34" s="771">
        <f t="shared" si="3"/>
        <v>0.61153184838467545</v>
      </c>
    </row>
    <row r="35" spans="2:25" ht="33.75">
      <c r="B35" s="514">
        <v>3044</v>
      </c>
      <c r="C35" s="652" t="s">
        <v>827</v>
      </c>
      <c r="D35" s="516" t="s">
        <v>3625</v>
      </c>
      <c r="E35" s="493" t="s">
        <v>3626</v>
      </c>
      <c r="F35" s="493" t="s">
        <v>3627</v>
      </c>
      <c r="G35" s="494" t="s">
        <v>3641</v>
      </c>
      <c r="H35" s="513">
        <v>3044</v>
      </c>
      <c r="I35" s="777" t="s">
        <v>827</v>
      </c>
      <c r="J35" s="657" t="s">
        <v>861</v>
      </c>
      <c r="K35" s="657" t="s">
        <v>848</v>
      </c>
      <c r="L35" s="657" t="s">
        <v>839</v>
      </c>
      <c r="M35" s="657" t="s">
        <v>840</v>
      </c>
      <c r="N35" s="657" t="s">
        <v>863</v>
      </c>
      <c r="O35" s="662" t="s">
        <v>887</v>
      </c>
      <c r="P35" s="753">
        <v>1</v>
      </c>
      <c r="Q35" s="754">
        <v>1</v>
      </c>
      <c r="R35" s="754">
        <v>0.8</v>
      </c>
      <c r="S35" s="762">
        <f t="shared" si="0"/>
        <v>0.8</v>
      </c>
      <c r="T35" s="763">
        <f t="shared" si="1"/>
        <v>0.8</v>
      </c>
      <c r="U35" s="767">
        <v>404964.29</v>
      </c>
      <c r="V35" s="767">
        <v>769015.15</v>
      </c>
      <c r="W35" s="767">
        <v>470277.26</v>
      </c>
      <c r="X35" s="770">
        <f t="shared" si="2"/>
        <v>1.1612808131798487</v>
      </c>
      <c r="Y35" s="771">
        <f t="shared" si="3"/>
        <v>0.61153185343617744</v>
      </c>
    </row>
    <row r="36" spans="2:25" ht="112.5">
      <c r="B36" s="514">
        <v>3044</v>
      </c>
      <c r="C36" s="652" t="s">
        <v>828</v>
      </c>
      <c r="D36" s="516" t="s">
        <v>3625</v>
      </c>
      <c r="E36" s="493" t="s">
        <v>3626</v>
      </c>
      <c r="F36" s="493" t="s">
        <v>3627</v>
      </c>
      <c r="G36" s="494" t="s">
        <v>3642</v>
      </c>
      <c r="H36" s="513">
        <v>3044</v>
      </c>
      <c r="I36" s="777" t="s">
        <v>828</v>
      </c>
      <c r="J36" s="657" t="s">
        <v>864</v>
      </c>
      <c r="K36" s="657" t="s">
        <v>848</v>
      </c>
      <c r="L36" s="657" t="s">
        <v>839</v>
      </c>
      <c r="M36" s="657" t="s">
        <v>840</v>
      </c>
      <c r="N36" s="657" t="s">
        <v>865</v>
      </c>
      <c r="O36" s="662" t="s">
        <v>888</v>
      </c>
      <c r="P36" s="753">
        <v>4</v>
      </c>
      <c r="Q36" s="754">
        <v>4</v>
      </c>
      <c r="R36" s="754">
        <v>3</v>
      </c>
      <c r="S36" s="762">
        <f t="shared" si="0"/>
        <v>0.75</v>
      </c>
      <c r="T36" s="763">
        <f t="shared" si="1"/>
        <v>0.75</v>
      </c>
      <c r="U36" s="767">
        <v>186553.11666666667</v>
      </c>
      <c r="V36" s="767">
        <v>317761.89</v>
      </c>
      <c r="W36" s="767">
        <v>174854.22</v>
      </c>
      <c r="X36" s="770">
        <f t="shared" si="2"/>
        <v>0.93728919207728778</v>
      </c>
      <c r="Y36" s="771">
        <f t="shared" si="3"/>
        <v>0.55026806392673455</v>
      </c>
    </row>
    <row r="37" spans="2:25" ht="135">
      <c r="B37" s="514">
        <v>3044</v>
      </c>
      <c r="C37" s="652" t="s">
        <v>829</v>
      </c>
      <c r="D37" s="516" t="s">
        <v>3625</v>
      </c>
      <c r="E37" s="493" t="s">
        <v>3626</v>
      </c>
      <c r="F37" s="493" t="s">
        <v>3627</v>
      </c>
      <c r="G37" s="494" t="s">
        <v>3642</v>
      </c>
      <c r="H37" s="513">
        <v>3044</v>
      </c>
      <c r="I37" s="777" t="s">
        <v>829</v>
      </c>
      <c r="J37" s="657" t="s">
        <v>864</v>
      </c>
      <c r="K37" s="657" t="s">
        <v>848</v>
      </c>
      <c r="L37" s="657" t="s">
        <v>839</v>
      </c>
      <c r="M37" s="657" t="s">
        <v>840</v>
      </c>
      <c r="N37" s="657" t="s">
        <v>866</v>
      </c>
      <c r="O37" s="662" t="s">
        <v>889</v>
      </c>
      <c r="P37" s="753">
        <v>4</v>
      </c>
      <c r="Q37" s="754">
        <v>4</v>
      </c>
      <c r="R37" s="754">
        <v>0</v>
      </c>
      <c r="S37" s="762">
        <f t="shared" si="0"/>
        <v>0</v>
      </c>
      <c r="T37" s="763">
        <f t="shared" si="1"/>
        <v>0</v>
      </c>
      <c r="U37" s="767">
        <v>186553.11666666667</v>
      </c>
      <c r="V37" s="767">
        <v>317761.89</v>
      </c>
      <c r="W37" s="767">
        <v>174854.22</v>
      </c>
      <c r="X37" s="770">
        <f t="shared" si="2"/>
        <v>0.93728919207728778</v>
      </c>
      <c r="Y37" s="771">
        <f t="shared" si="3"/>
        <v>0.55026806392673455</v>
      </c>
    </row>
    <row r="38" spans="2:25" ht="67.5">
      <c r="B38" s="514">
        <v>3044</v>
      </c>
      <c r="C38" s="652" t="s">
        <v>830</v>
      </c>
      <c r="D38" s="516" t="s">
        <v>3625</v>
      </c>
      <c r="E38" s="493" t="s">
        <v>3626</v>
      </c>
      <c r="F38" s="493" t="s">
        <v>3627</v>
      </c>
      <c r="G38" s="494" t="s">
        <v>3642</v>
      </c>
      <c r="H38" s="513">
        <v>3044</v>
      </c>
      <c r="I38" s="777" t="s">
        <v>830</v>
      </c>
      <c r="J38" s="657" t="s">
        <v>864</v>
      </c>
      <c r="K38" s="657" t="s">
        <v>848</v>
      </c>
      <c r="L38" s="657" t="s">
        <v>839</v>
      </c>
      <c r="M38" s="657" t="s">
        <v>840</v>
      </c>
      <c r="N38" s="657" t="s">
        <v>841</v>
      </c>
      <c r="O38" s="662" t="s">
        <v>890</v>
      </c>
      <c r="P38" s="753">
        <v>593</v>
      </c>
      <c r="Q38" s="754">
        <v>593</v>
      </c>
      <c r="R38" s="754">
        <v>489</v>
      </c>
      <c r="S38" s="762">
        <f t="shared" si="0"/>
        <v>0.82462057335581784</v>
      </c>
      <c r="T38" s="763">
        <f t="shared" si="1"/>
        <v>0.82462057335581784</v>
      </c>
      <c r="U38" s="767">
        <v>186553.11666666667</v>
      </c>
      <c r="V38" s="767">
        <v>317761.90000000002</v>
      </c>
      <c r="W38" s="767">
        <v>174854.22</v>
      </c>
      <c r="X38" s="770">
        <f t="shared" si="2"/>
        <v>0.93728919207728778</v>
      </c>
      <c r="Y38" s="771">
        <f t="shared" si="3"/>
        <v>0.55026804660974138</v>
      </c>
    </row>
    <row r="39" spans="2:25" ht="67.5">
      <c r="B39" s="514">
        <v>3044</v>
      </c>
      <c r="C39" s="652" t="s">
        <v>831</v>
      </c>
      <c r="D39" s="516" t="s">
        <v>3625</v>
      </c>
      <c r="E39" s="493" t="s">
        <v>3626</v>
      </c>
      <c r="F39" s="493" t="s">
        <v>3627</v>
      </c>
      <c r="G39" s="494" t="s">
        <v>3643</v>
      </c>
      <c r="H39" s="513">
        <v>3044</v>
      </c>
      <c r="I39" s="777" t="s">
        <v>831</v>
      </c>
      <c r="J39" s="657" t="s">
        <v>867</v>
      </c>
      <c r="K39" s="657" t="s">
        <v>848</v>
      </c>
      <c r="L39" s="657" t="s">
        <v>839</v>
      </c>
      <c r="M39" s="657" t="s">
        <v>840</v>
      </c>
      <c r="N39" s="657" t="s">
        <v>868</v>
      </c>
      <c r="O39" s="662" t="s">
        <v>891</v>
      </c>
      <c r="P39" s="753">
        <v>40</v>
      </c>
      <c r="Q39" s="754">
        <v>40</v>
      </c>
      <c r="R39" s="754">
        <v>36</v>
      </c>
      <c r="S39" s="762">
        <f t="shared" si="0"/>
        <v>0.9</v>
      </c>
      <c r="T39" s="763">
        <f t="shared" si="1"/>
        <v>0.9</v>
      </c>
      <c r="U39" s="767">
        <v>410438.26500000001</v>
      </c>
      <c r="V39" s="767">
        <v>468901.52</v>
      </c>
      <c r="W39" s="767">
        <v>209572.32</v>
      </c>
      <c r="X39" s="770">
        <f t="shared" si="2"/>
        <v>0.51060619311408506</v>
      </c>
      <c r="Y39" s="771">
        <f t="shared" si="3"/>
        <v>0.44694314490599218</v>
      </c>
    </row>
    <row r="40" spans="2:25" ht="67.5">
      <c r="B40" s="514">
        <v>3044</v>
      </c>
      <c r="C40" s="652" t="s">
        <v>832</v>
      </c>
      <c r="D40" s="516" t="s">
        <v>3625</v>
      </c>
      <c r="E40" s="493" t="s">
        <v>3626</v>
      </c>
      <c r="F40" s="493" t="s">
        <v>3627</v>
      </c>
      <c r="G40" s="494" t="s">
        <v>3643</v>
      </c>
      <c r="H40" s="513">
        <v>3044</v>
      </c>
      <c r="I40" s="777" t="s">
        <v>832</v>
      </c>
      <c r="J40" s="657" t="s">
        <v>867</v>
      </c>
      <c r="K40" s="657" t="s">
        <v>848</v>
      </c>
      <c r="L40" s="657" t="s">
        <v>839</v>
      </c>
      <c r="M40" s="657" t="s">
        <v>840</v>
      </c>
      <c r="N40" s="657" t="s">
        <v>869</v>
      </c>
      <c r="O40" s="662" t="s">
        <v>881</v>
      </c>
      <c r="P40" s="753">
        <v>330</v>
      </c>
      <c r="Q40" s="754">
        <v>330</v>
      </c>
      <c r="R40" s="754">
        <v>331</v>
      </c>
      <c r="S40" s="762">
        <f t="shared" si="0"/>
        <v>1.0030303030303029</v>
      </c>
      <c r="T40" s="763">
        <f t="shared" si="1"/>
        <v>1.0030303030303029</v>
      </c>
      <c r="U40" s="767">
        <v>410438.26500000001</v>
      </c>
      <c r="V40" s="767">
        <v>468901.52</v>
      </c>
      <c r="W40" s="767">
        <v>209572.33</v>
      </c>
      <c r="X40" s="770">
        <f t="shared" si="2"/>
        <v>0.51060621747828505</v>
      </c>
      <c r="Y40" s="771">
        <f t="shared" si="3"/>
        <v>0.44694316623243185</v>
      </c>
    </row>
    <row r="41" spans="2:25" ht="123.75">
      <c r="B41" s="514">
        <v>3044</v>
      </c>
      <c r="C41" s="652" t="s">
        <v>833</v>
      </c>
      <c r="D41" s="516" t="s">
        <v>3625</v>
      </c>
      <c r="E41" s="493" t="s">
        <v>3626</v>
      </c>
      <c r="F41" s="493" t="s">
        <v>3627</v>
      </c>
      <c r="G41" s="494" t="s">
        <v>3644</v>
      </c>
      <c r="H41" s="513">
        <v>3044</v>
      </c>
      <c r="I41" s="777" t="s">
        <v>833</v>
      </c>
      <c r="J41" s="657" t="s">
        <v>870</v>
      </c>
      <c r="K41" s="657" t="s">
        <v>848</v>
      </c>
      <c r="L41" s="657" t="s">
        <v>839</v>
      </c>
      <c r="M41" s="657" t="s">
        <v>840</v>
      </c>
      <c r="N41" s="657" t="s">
        <v>849</v>
      </c>
      <c r="O41" s="662" t="s">
        <v>881</v>
      </c>
      <c r="P41" s="753">
        <v>1</v>
      </c>
      <c r="Q41" s="754">
        <v>1</v>
      </c>
      <c r="R41" s="754">
        <v>0</v>
      </c>
      <c r="S41" s="762">
        <f t="shared" si="0"/>
        <v>0</v>
      </c>
      <c r="T41" s="763">
        <f t="shared" si="1"/>
        <v>0</v>
      </c>
      <c r="U41" s="767">
        <v>54553.934999999998</v>
      </c>
      <c r="V41" s="767">
        <v>94770.12</v>
      </c>
      <c r="W41" s="767">
        <v>56903.47</v>
      </c>
      <c r="X41" s="770">
        <f t="shared" si="2"/>
        <v>1.0430681123185708</v>
      </c>
      <c r="Y41" s="771">
        <f t="shared" si="3"/>
        <v>0.60043682544667032</v>
      </c>
    </row>
    <row r="42" spans="2:25" ht="78.75">
      <c r="B42" s="514">
        <v>3044</v>
      </c>
      <c r="C42" s="652" t="s">
        <v>834</v>
      </c>
      <c r="D42" s="516" t="s">
        <v>3625</v>
      </c>
      <c r="E42" s="493" t="s">
        <v>3626</v>
      </c>
      <c r="F42" s="493" t="s">
        <v>3627</v>
      </c>
      <c r="G42" s="493" t="s">
        <v>3644</v>
      </c>
      <c r="H42" s="513">
        <v>3044</v>
      </c>
      <c r="I42" s="777" t="s">
        <v>834</v>
      </c>
      <c r="J42" s="657" t="s">
        <v>870</v>
      </c>
      <c r="K42" s="657" t="s">
        <v>848</v>
      </c>
      <c r="L42" s="657" t="s">
        <v>839</v>
      </c>
      <c r="M42" s="657" t="s">
        <v>840</v>
      </c>
      <c r="N42" s="657" t="s">
        <v>849</v>
      </c>
      <c r="O42" s="662" t="s">
        <v>881</v>
      </c>
      <c r="P42" s="753">
        <v>100</v>
      </c>
      <c r="Q42" s="754">
        <v>100</v>
      </c>
      <c r="R42" s="754">
        <v>115</v>
      </c>
      <c r="S42" s="762">
        <f t="shared" si="0"/>
        <v>1.1499999999999999</v>
      </c>
      <c r="T42" s="763">
        <f t="shared" si="1"/>
        <v>1.1499999999999999</v>
      </c>
      <c r="U42" s="767">
        <v>54553.934999999998</v>
      </c>
      <c r="V42" s="767">
        <v>94770.13</v>
      </c>
      <c r="W42" s="767">
        <v>56903.47</v>
      </c>
      <c r="X42" s="770">
        <f t="shared" si="2"/>
        <v>1.0430681123185708</v>
      </c>
      <c r="Y42" s="771">
        <f t="shared" si="3"/>
        <v>0.6004367620894896</v>
      </c>
    </row>
    <row r="43" spans="2:25" ht="67.5">
      <c r="B43" s="514">
        <v>3044</v>
      </c>
      <c r="C43" s="652" t="s">
        <v>835</v>
      </c>
      <c r="D43" s="516" t="s">
        <v>3625</v>
      </c>
      <c r="E43" s="493" t="s">
        <v>3626</v>
      </c>
      <c r="F43" s="493" t="s">
        <v>3627</v>
      </c>
      <c r="G43" s="494" t="s">
        <v>3645</v>
      </c>
      <c r="H43" s="513">
        <v>3044</v>
      </c>
      <c r="I43" s="777" t="s">
        <v>835</v>
      </c>
      <c r="J43" s="657" t="s">
        <v>871</v>
      </c>
      <c r="K43" s="657" t="s">
        <v>848</v>
      </c>
      <c r="L43" s="657" t="s">
        <v>839</v>
      </c>
      <c r="M43" s="657" t="s">
        <v>840</v>
      </c>
      <c r="N43" s="657" t="s">
        <v>849</v>
      </c>
      <c r="O43" s="662" t="s">
        <v>892</v>
      </c>
      <c r="P43" s="753">
        <v>10</v>
      </c>
      <c r="Q43" s="754">
        <v>10</v>
      </c>
      <c r="R43" s="754">
        <v>11</v>
      </c>
      <c r="S43" s="762">
        <f t="shared" si="0"/>
        <v>1.1000000000000001</v>
      </c>
      <c r="T43" s="763">
        <f t="shared" si="1"/>
        <v>1.1000000000000001</v>
      </c>
      <c r="U43" s="767">
        <v>247842.41</v>
      </c>
      <c r="V43" s="767">
        <v>1283256.46</v>
      </c>
      <c r="W43" s="767">
        <v>281004.21999999997</v>
      </c>
      <c r="X43" s="770">
        <f t="shared" si="2"/>
        <v>1.1338019994237465</v>
      </c>
      <c r="Y43" s="771">
        <f t="shared" si="3"/>
        <v>0.21897744430602747</v>
      </c>
    </row>
    <row r="44" spans="2:25" ht="45.75" customHeight="1">
      <c r="B44" s="514">
        <v>3044</v>
      </c>
      <c r="C44" s="652" t="s">
        <v>836</v>
      </c>
      <c r="D44" s="516" t="s">
        <v>3625</v>
      </c>
      <c r="E44" s="493" t="s">
        <v>3626</v>
      </c>
      <c r="F44" s="493" t="s">
        <v>3627</v>
      </c>
      <c r="G44" s="494" t="s">
        <v>3645</v>
      </c>
      <c r="H44" s="513">
        <v>3044</v>
      </c>
      <c r="I44" s="777" t="s">
        <v>836</v>
      </c>
      <c r="J44" s="657" t="s">
        <v>871</v>
      </c>
      <c r="K44" s="657" t="s">
        <v>848</v>
      </c>
      <c r="L44" s="657" t="s">
        <v>839</v>
      </c>
      <c r="M44" s="657" t="s">
        <v>840</v>
      </c>
      <c r="N44" s="657" t="s">
        <v>849</v>
      </c>
      <c r="O44" s="662" t="s">
        <v>893</v>
      </c>
      <c r="P44" s="753">
        <v>10</v>
      </c>
      <c r="Q44" s="754">
        <v>10</v>
      </c>
      <c r="R44" s="754">
        <v>5</v>
      </c>
      <c r="S44" s="762">
        <f t="shared" si="0"/>
        <v>0.5</v>
      </c>
      <c r="T44" s="763">
        <f t="shared" si="1"/>
        <v>0.5</v>
      </c>
      <c r="U44" s="767">
        <v>247842.41</v>
      </c>
      <c r="V44" s="767">
        <v>1283256.46</v>
      </c>
      <c r="W44" s="767">
        <v>281004.23</v>
      </c>
      <c r="X44" s="770">
        <f t="shared" si="2"/>
        <v>1.1338020397719664</v>
      </c>
      <c r="Y44" s="771">
        <f t="shared" si="3"/>
        <v>0.21897745209870206</v>
      </c>
    </row>
    <row r="45" spans="2:25" ht="40.5" customHeight="1">
      <c r="B45" s="514">
        <v>3044</v>
      </c>
      <c r="C45" s="652" t="s">
        <v>797</v>
      </c>
      <c r="D45" s="516" t="s">
        <v>3625</v>
      </c>
      <c r="E45" s="493" t="s">
        <v>3626</v>
      </c>
      <c r="F45" s="493" t="s">
        <v>3627</v>
      </c>
      <c r="G45" s="494" t="s">
        <v>798</v>
      </c>
      <c r="H45" s="513">
        <v>3044</v>
      </c>
      <c r="I45" s="777" t="s">
        <v>797</v>
      </c>
      <c r="J45" s="657" t="s">
        <v>867</v>
      </c>
      <c r="K45" s="657" t="s">
        <v>848</v>
      </c>
      <c r="L45" s="657" t="s">
        <v>839</v>
      </c>
      <c r="M45" s="657" t="s">
        <v>840</v>
      </c>
      <c r="N45" s="657" t="s">
        <v>872</v>
      </c>
      <c r="O45" s="662" t="s">
        <v>894</v>
      </c>
      <c r="P45" s="753">
        <v>0</v>
      </c>
      <c r="Q45" s="754">
        <v>1</v>
      </c>
      <c r="R45" s="754">
        <v>0</v>
      </c>
      <c r="S45" s="762" t="e">
        <v>#DIV/0!</v>
      </c>
      <c r="T45" s="763">
        <v>0</v>
      </c>
      <c r="U45" s="767">
        <v>0</v>
      </c>
      <c r="V45" s="767">
        <v>123772</v>
      </c>
      <c r="W45" s="767">
        <v>123772</v>
      </c>
      <c r="X45" s="770" t="e">
        <f t="shared" si="2"/>
        <v>#DIV/0!</v>
      </c>
      <c r="Y45" s="771">
        <f t="shared" si="3"/>
        <v>1</v>
      </c>
    </row>
    <row r="46" spans="2:25" ht="35.25" customHeight="1">
      <c r="B46" s="514">
        <v>3044</v>
      </c>
      <c r="C46" s="652" t="s">
        <v>800</v>
      </c>
      <c r="D46" s="516" t="s">
        <v>3625</v>
      </c>
      <c r="E46" s="493" t="s">
        <v>3626</v>
      </c>
      <c r="F46" s="493" t="s">
        <v>3627</v>
      </c>
      <c r="G46" s="494" t="s">
        <v>798</v>
      </c>
      <c r="H46" s="513">
        <v>3044</v>
      </c>
      <c r="I46" s="777" t="s">
        <v>800</v>
      </c>
      <c r="J46" s="657" t="s">
        <v>867</v>
      </c>
      <c r="K46" s="657" t="s">
        <v>848</v>
      </c>
      <c r="L46" s="657" t="s">
        <v>839</v>
      </c>
      <c r="M46" s="657" t="s">
        <v>840</v>
      </c>
      <c r="N46" s="657" t="s">
        <v>872</v>
      </c>
      <c r="O46" s="662" t="s">
        <v>894</v>
      </c>
      <c r="P46" s="753">
        <v>0</v>
      </c>
      <c r="Q46" s="754">
        <v>1</v>
      </c>
      <c r="R46" s="754">
        <v>0</v>
      </c>
      <c r="S46" s="762" t="e">
        <v>#DIV/0!</v>
      </c>
      <c r="T46" s="763">
        <v>0</v>
      </c>
      <c r="U46" s="767">
        <v>0</v>
      </c>
      <c r="V46" s="767">
        <v>175783.34</v>
      </c>
      <c r="W46" s="767"/>
      <c r="X46" s="770" t="e">
        <f t="shared" si="2"/>
        <v>#DIV/0!</v>
      </c>
      <c r="Y46" s="771">
        <f t="shared" si="3"/>
        <v>0</v>
      </c>
    </row>
    <row r="47" spans="2:25" ht="67.5">
      <c r="B47" s="514">
        <v>3044</v>
      </c>
      <c r="C47" s="652" t="s">
        <v>801</v>
      </c>
      <c r="D47" s="516" t="s">
        <v>3625</v>
      </c>
      <c r="E47" s="493" t="s">
        <v>3626</v>
      </c>
      <c r="F47" s="493" t="s">
        <v>3627</v>
      </c>
      <c r="G47" s="494" t="s">
        <v>798</v>
      </c>
      <c r="H47" s="513">
        <v>3044</v>
      </c>
      <c r="I47" s="777" t="s">
        <v>801</v>
      </c>
      <c r="J47" s="657" t="s">
        <v>867</v>
      </c>
      <c r="K47" s="657" t="s">
        <v>848</v>
      </c>
      <c r="L47" s="657" t="s">
        <v>839</v>
      </c>
      <c r="M47" s="657" t="s">
        <v>840</v>
      </c>
      <c r="N47" s="657" t="s">
        <v>872</v>
      </c>
      <c r="O47" s="662" t="s">
        <v>894</v>
      </c>
      <c r="P47" s="753">
        <v>0</v>
      </c>
      <c r="Q47" s="754">
        <v>1</v>
      </c>
      <c r="R47" s="754">
        <v>0</v>
      </c>
      <c r="S47" s="762" t="e">
        <v>#DIV/0!</v>
      </c>
      <c r="T47" s="763">
        <v>0</v>
      </c>
      <c r="U47" s="767">
        <v>0</v>
      </c>
      <c r="V47" s="767">
        <v>296095.76</v>
      </c>
      <c r="W47" s="767"/>
      <c r="X47" s="770" t="e">
        <f t="shared" si="2"/>
        <v>#DIV/0!</v>
      </c>
      <c r="Y47" s="771">
        <f t="shared" si="3"/>
        <v>0</v>
      </c>
    </row>
    <row r="48" spans="2:25" ht="67.5">
      <c r="B48" s="517">
        <v>3044</v>
      </c>
      <c r="C48" s="653" t="s">
        <v>3765</v>
      </c>
      <c r="D48" s="518" t="s">
        <v>3625</v>
      </c>
      <c r="E48" s="500" t="s">
        <v>3626</v>
      </c>
      <c r="F48" s="500" t="s">
        <v>3627</v>
      </c>
      <c r="G48" s="501" t="s">
        <v>798</v>
      </c>
      <c r="H48" s="519">
        <v>3044</v>
      </c>
      <c r="I48" s="778" t="s">
        <v>3765</v>
      </c>
      <c r="J48" s="658" t="s">
        <v>867</v>
      </c>
      <c r="K48" s="658" t="s">
        <v>848</v>
      </c>
      <c r="L48" s="658" t="s">
        <v>839</v>
      </c>
      <c r="M48" s="658" t="s">
        <v>840</v>
      </c>
      <c r="N48" s="658" t="s">
        <v>872</v>
      </c>
      <c r="O48" s="663" t="s">
        <v>894</v>
      </c>
      <c r="P48" s="755">
        <v>0</v>
      </c>
      <c r="Q48" s="756">
        <v>1</v>
      </c>
      <c r="R48" s="756">
        <v>0</v>
      </c>
      <c r="S48" s="764" t="e">
        <v>#DIV/0!</v>
      </c>
      <c r="T48" s="765"/>
      <c r="U48" s="767"/>
      <c r="V48" s="767">
        <v>6171.58</v>
      </c>
      <c r="W48" s="767">
        <v>5482.48</v>
      </c>
      <c r="X48" s="770" t="e">
        <f t="shared" si="2"/>
        <v>#DIV/0!</v>
      </c>
      <c r="Y48" s="771">
        <f t="shared" si="3"/>
        <v>0.88834301750929257</v>
      </c>
    </row>
    <row r="49" spans="1:25" s="406" customFormat="1">
      <c r="A49" s="306"/>
      <c r="B49" s="435"/>
      <c r="C49" s="971" t="s">
        <v>228</v>
      </c>
      <c r="D49" s="972"/>
      <c r="E49" s="502"/>
      <c r="F49" s="502"/>
      <c r="G49" s="502"/>
      <c r="H49" s="502"/>
      <c r="I49" s="502">
        <v>0</v>
      </c>
      <c r="J49" s="502">
        <v>0</v>
      </c>
      <c r="K49" s="502">
        <v>0</v>
      </c>
      <c r="L49" s="502">
        <v>0</v>
      </c>
      <c r="M49" s="502">
        <v>0</v>
      </c>
      <c r="N49" s="502">
        <v>0</v>
      </c>
      <c r="O49" s="502">
        <v>0</v>
      </c>
      <c r="P49" s="757"/>
      <c r="Q49" s="758"/>
      <c r="R49" s="759"/>
      <c r="S49" s="520">
        <v>0</v>
      </c>
      <c r="T49" s="521">
        <v>0</v>
      </c>
      <c r="U49" s="665">
        <f>SUM(U10:U48)</f>
        <v>20891515.919999998</v>
      </c>
      <c r="V49" s="665">
        <f t="shared" ref="V49:W49" si="4">SUM(V10:V48)</f>
        <v>42982741.760000005</v>
      </c>
      <c r="W49" s="665">
        <f t="shared" si="4"/>
        <v>22722730.539999995</v>
      </c>
      <c r="X49" s="665">
        <f t="shared" ref="X49" si="5">W49/U49</f>
        <v>1.0876535061894157</v>
      </c>
      <c r="Y49" s="665">
        <f t="shared" ref="Y49" si="6">W49/V49</f>
        <v>0.52864776907149058</v>
      </c>
    </row>
    <row r="50" spans="1:25">
      <c r="A50" s="27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U50" s="664"/>
    </row>
    <row r="51" spans="1:25">
      <c r="A51" s="275"/>
      <c r="B51" s="16" t="s">
        <v>76</v>
      </c>
      <c r="G51" s="26"/>
      <c r="H51" s="26"/>
      <c r="I51" s="26"/>
      <c r="J51" s="26"/>
      <c r="K51" s="26"/>
      <c r="L51" s="26"/>
      <c r="M51" s="26"/>
      <c r="N51" s="26"/>
      <c r="O51" s="26"/>
    </row>
    <row r="53" spans="1:25" ht="15">
      <c r="A53" s="275"/>
      <c r="S53"/>
      <c r="T53"/>
      <c r="U53"/>
      <c r="V53"/>
      <c r="W53"/>
    </row>
    <row r="54" spans="1:25" ht="15">
      <c r="A54" s="275"/>
      <c r="C54" s="280" t="s">
        <v>4139</v>
      </c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6" t="s">
        <v>584</v>
      </c>
      <c r="S54"/>
      <c r="T54"/>
      <c r="U54"/>
      <c r="V54"/>
      <c r="W54"/>
    </row>
    <row r="55" spans="1:25">
      <c r="A55" s="275"/>
      <c r="C55" s="275" t="s">
        <v>4115</v>
      </c>
      <c r="D55" s="284"/>
      <c r="H55" s="805"/>
      <c r="I55" s="805"/>
      <c r="J55" s="805"/>
      <c r="K55" s="805"/>
      <c r="L55" s="805"/>
      <c r="M55" s="805"/>
      <c r="N55" s="805"/>
      <c r="O55" s="805"/>
      <c r="P55" s="370"/>
      <c r="Q55" s="370"/>
      <c r="R55" s="370"/>
      <c r="S55" s="370" t="s">
        <v>4141</v>
      </c>
      <c r="T55" s="370"/>
      <c r="U55" s="370"/>
      <c r="V55" s="370"/>
      <c r="W55" s="370"/>
    </row>
    <row r="56" spans="1:25">
      <c r="A56" s="275"/>
      <c r="C56" s="275" t="s">
        <v>4140</v>
      </c>
      <c r="D56" s="284"/>
      <c r="H56" s="802"/>
      <c r="I56" s="802"/>
      <c r="J56" s="802"/>
      <c r="K56" s="802"/>
      <c r="L56" s="802"/>
      <c r="M56" s="802"/>
      <c r="N56" s="802"/>
      <c r="O56" s="802"/>
      <c r="P56" s="802" t="s">
        <v>4142</v>
      </c>
      <c r="Q56" s="802"/>
      <c r="R56" s="802"/>
      <c r="S56" s="802"/>
      <c r="T56" s="802"/>
      <c r="U56" s="802"/>
      <c r="V56" s="802"/>
      <c r="W56" s="802"/>
    </row>
  </sheetData>
  <mergeCells count="33">
    <mergeCell ref="D7:H7"/>
    <mergeCell ref="I7:O7"/>
    <mergeCell ref="C49:D49"/>
    <mergeCell ref="H55:O55"/>
    <mergeCell ref="B8:B9"/>
    <mergeCell ref="C8:C9"/>
    <mergeCell ref="D8:D9"/>
    <mergeCell ref="E8:E9"/>
    <mergeCell ref="F8:F9"/>
    <mergeCell ref="G8:G9"/>
    <mergeCell ref="L8:L9"/>
    <mergeCell ref="P56:W56"/>
    <mergeCell ref="W8:W9"/>
    <mergeCell ref="X8:Y8"/>
    <mergeCell ref="H56:O56"/>
    <mergeCell ref="V8:V9"/>
    <mergeCell ref="M8:M9"/>
    <mergeCell ref="B1:Y2"/>
    <mergeCell ref="B3:Y3"/>
    <mergeCell ref="N8:N9"/>
    <mergeCell ref="O8:O9"/>
    <mergeCell ref="P8:P9"/>
    <mergeCell ref="Q8:Q9"/>
    <mergeCell ref="R8:R9"/>
    <mergeCell ref="S8:T8"/>
    <mergeCell ref="H8:H9"/>
    <mergeCell ref="I8:I9"/>
    <mergeCell ref="J8:J9"/>
    <mergeCell ref="K8:K9"/>
    <mergeCell ref="P7:T7"/>
    <mergeCell ref="U7:Y7"/>
    <mergeCell ref="U8:U9"/>
    <mergeCell ref="B7:C7"/>
  </mergeCells>
  <dataValidations disablePrompts="1" count="16">
    <dataValidation allowBlank="1" showInputMessage="1" showErrorMessage="1" prompt="Señalar la dimensión bajo la cual se mide el objetivo. Ej: eficiencia, eficacia, economía, calidad." sqref="L8:L9"/>
    <dataValidation allowBlank="1" showInputMessage="1" showErrorMessage="1" prompt="Se refiere a la expresión matemática del indicador. Determina la forma en que se relacionan las variables." sqref="O8:O9"/>
    <dataValidation allowBlank="1" showInputMessage="1" showErrorMessage="1" prompt="Hace referencia a la determinación concreta de la unidad de medición en que se quiere expresar el resultado del indicador. Ej: porcentaje, becas otorgadas, etc." sqref="N8:N9"/>
    <dataValidation allowBlank="1" showInputMessage="1" showErrorMessage="1" prompt="Hace referencia a la periodicidad en el tiempo con que se realiza la medición del indicador." sqref="M8:M9"/>
    <dataValidation allowBlank="1" showInputMessage="1" showErrorMessage="1" prompt="Indicar si el indicador es estratégico o de gestión." sqref="K8:K9"/>
    <dataValidation allowBlank="1" showInputMessage="1" showErrorMessage="1" prompt="Señalar el nivel de objetivos de la MIR con el que se relaciona el indicador.  Ej: Actividad, componente, propósito, fin." sqref="J8:J9"/>
    <dataValidation allowBlank="1" showInputMessage="1" showErrorMessage="1" prompt="La expresión que identifica al indicador y que manifiesta lo que se desea medir con él." sqref="I8:I9"/>
    <dataValidation allowBlank="1" showInputMessage="1" showErrorMessage="1" prompt="Unidad responsable del programa." sqref="H8:H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/>
    <dataValidation allowBlank="1" showInputMessage="1" showErrorMessage="1" prompt="Señalar el código de la subfunción de acuerdo a la clasificación funcional del gasto publicada en el DOF el 27 de diciembre de 2010." sqref="F8:F9"/>
    <dataValidation allowBlank="1" showInputMessage="1" showErrorMessage="1" prompt="Señalarel código de la función de acuerdo a la clasificación funcional del gasto publicada en el DOF el 27 de diciembre de 2010." sqref="E8:E9"/>
    <dataValidation allowBlank="1" showInputMessage="1" showErrorMessage="1" prompt="Señalar el código de la finalidad de acuerdo a la clasificación funcional del gasto publicada en el DOF el 27 de diciembre de 2010." sqref="D8:D9"/>
    <dataValidation allowBlank="1" showInputMessage="1" showErrorMessage="1" prompt="Señalar la estrategia transversal a la que se encuentra alineada el programa." sqref="C8:C9"/>
    <dataValidation allowBlank="1" showInputMessage="1" showErrorMessage="1" prompt="Señalar el eje al que se encuentra alineado el programa." sqref="B8:B9"/>
    <dataValidation allowBlank="1" showInputMessage="1" showErrorMessage="1" prompt="Valor absoluto y relativo que registre el gasto con relación a la meta anual." sqref="U7:Y7"/>
    <dataValidation allowBlank="1" showInputMessage="1" showErrorMessage="1" prompt="Nivel cuantificable anual de las metas aprobadas y modificadas." sqref="P7:T7"/>
  </dataValidations>
  <printOptions horizontalCentered="1"/>
  <pageMargins left="0.59055118110236227" right="0" top="0" bottom="0.19685039370078741" header="0.31496062992125984" footer="0.31496062992125984"/>
  <pageSetup scale="57" fitToHeight="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topLeftCell="A4" zoomScale="85" zoomScaleNormal="85" workbookViewId="0">
      <selection activeCell="C1" sqref="A1:C34"/>
    </sheetView>
  </sheetViews>
  <sheetFormatPr baseColWidth="10" defaultRowHeight="12.75"/>
  <cols>
    <col min="1" max="1" width="51.28515625" style="275" customWidth="1"/>
    <col min="2" max="2" width="20" style="275" customWidth="1"/>
    <col min="3" max="3" width="46.7109375" style="275" customWidth="1"/>
    <col min="4" max="7" width="11.42578125" style="275"/>
    <col min="8" max="8" width="51.28515625" style="275" customWidth="1"/>
    <col min="9" max="9" width="20" style="275" customWidth="1"/>
    <col min="10" max="10" width="46.7109375" style="275" customWidth="1"/>
    <col min="11" max="16384" width="11.42578125" style="275"/>
  </cols>
  <sheetData>
    <row r="1" spans="1:10" s="26" customFormat="1"/>
    <row r="2" spans="1:10" s="26" customFormat="1">
      <c r="A2" s="791" t="s">
        <v>440</v>
      </c>
      <c r="B2" s="791"/>
      <c r="C2" s="791"/>
      <c r="H2" s="791" t="s">
        <v>440</v>
      </c>
      <c r="I2" s="791"/>
      <c r="J2" s="791"/>
    </row>
    <row r="3" spans="1:10" s="26" customFormat="1" ht="20.25" customHeight="1">
      <c r="A3" s="791" t="s">
        <v>4119</v>
      </c>
      <c r="B3" s="791"/>
      <c r="C3" s="791"/>
      <c r="H3" s="791" t="s">
        <v>3733</v>
      </c>
      <c r="I3" s="791"/>
      <c r="J3" s="791"/>
    </row>
    <row r="4" spans="1:10" s="26" customFormat="1" ht="15.75" customHeight="1">
      <c r="A4" s="791"/>
      <c r="B4" s="791"/>
      <c r="C4" s="791"/>
      <c r="H4" s="791"/>
      <c r="I4" s="791"/>
      <c r="J4" s="791"/>
    </row>
    <row r="5" spans="1:10" s="26" customFormat="1" ht="9.75" customHeight="1">
      <c r="A5" s="30"/>
      <c r="B5" s="30"/>
      <c r="C5" s="30"/>
      <c r="H5" s="30"/>
      <c r="I5" s="30"/>
      <c r="J5" s="30"/>
    </row>
    <row r="6" spans="1:10" s="26" customFormat="1" ht="9.75" customHeight="1">
      <c r="A6" s="994" t="s">
        <v>591</v>
      </c>
      <c r="B6" s="994"/>
      <c r="C6" s="32"/>
      <c r="D6" s="32"/>
      <c r="H6" s="994" t="s">
        <v>591</v>
      </c>
      <c r="I6" s="994"/>
      <c r="J6" s="32"/>
    </row>
    <row r="7" spans="1:10" s="26" customFormat="1" ht="9.75" customHeight="1" thickBot="1">
      <c r="A7" s="30"/>
      <c r="B7" s="30"/>
      <c r="C7" s="30"/>
      <c r="H7" s="30"/>
      <c r="I7" s="30"/>
      <c r="J7" s="30"/>
    </row>
    <row r="8" spans="1:10" s="26" customFormat="1">
      <c r="A8" s="995" t="s">
        <v>432</v>
      </c>
      <c r="B8" s="997" t="s">
        <v>433</v>
      </c>
      <c r="C8" s="998"/>
      <c r="H8" s="995" t="s">
        <v>432</v>
      </c>
      <c r="I8" s="997" t="s">
        <v>433</v>
      </c>
      <c r="J8" s="998"/>
    </row>
    <row r="9" spans="1:10" s="26" customFormat="1" ht="13.5" thickBot="1">
      <c r="A9" s="996"/>
      <c r="B9" s="522" t="s">
        <v>434</v>
      </c>
      <c r="C9" s="523" t="s">
        <v>435</v>
      </c>
      <c r="H9" s="996"/>
      <c r="I9" s="522" t="s">
        <v>434</v>
      </c>
      <c r="J9" s="523" t="s">
        <v>435</v>
      </c>
    </row>
    <row r="10" spans="1:10" s="26" customFormat="1">
      <c r="A10" s="612" t="s">
        <v>895</v>
      </c>
      <c r="B10" s="524" t="s">
        <v>896</v>
      </c>
      <c r="C10" s="525" t="s">
        <v>897</v>
      </c>
      <c r="H10" s="717" t="s">
        <v>895</v>
      </c>
      <c r="I10" s="524" t="s">
        <v>896</v>
      </c>
      <c r="J10" s="525" t="s">
        <v>897</v>
      </c>
    </row>
    <row r="11" spans="1:10" s="26" customFormat="1">
      <c r="A11" s="612" t="s">
        <v>898</v>
      </c>
      <c r="B11" s="524" t="s">
        <v>896</v>
      </c>
      <c r="C11" s="525" t="s">
        <v>899</v>
      </c>
      <c r="H11" s="717" t="s">
        <v>898</v>
      </c>
      <c r="I11" s="524" t="s">
        <v>896</v>
      </c>
      <c r="J11" s="525" t="s">
        <v>899</v>
      </c>
    </row>
    <row r="12" spans="1:10" s="26" customFormat="1">
      <c r="A12" s="612" t="s">
        <v>900</v>
      </c>
      <c r="B12" s="524" t="s">
        <v>896</v>
      </c>
      <c r="C12" s="525" t="s">
        <v>901</v>
      </c>
      <c r="H12" s="717" t="s">
        <v>908</v>
      </c>
      <c r="I12" s="524" t="s">
        <v>896</v>
      </c>
      <c r="J12" s="525" t="s">
        <v>909</v>
      </c>
    </row>
    <row r="13" spans="1:10" s="26" customFormat="1">
      <c r="A13" s="612" t="s">
        <v>902</v>
      </c>
      <c r="B13" s="524" t="s">
        <v>896</v>
      </c>
      <c r="C13" s="525" t="s">
        <v>903</v>
      </c>
      <c r="H13" s="717" t="s">
        <v>910</v>
      </c>
      <c r="I13" s="524" t="s">
        <v>896</v>
      </c>
      <c r="J13" s="525" t="s">
        <v>911</v>
      </c>
    </row>
    <row r="14" spans="1:10" s="26" customFormat="1">
      <c r="A14" s="612" t="s">
        <v>904</v>
      </c>
      <c r="B14" s="524" t="s">
        <v>896</v>
      </c>
      <c r="C14" s="525" t="s">
        <v>905</v>
      </c>
      <c r="H14" s="717" t="s">
        <v>914</v>
      </c>
      <c r="I14" s="524" t="s">
        <v>896</v>
      </c>
      <c r="J14" s="525" t="s">
        <v>916</v>
      </c>
    </row>
    <row r="15" spans="1:10" s="26" customFormat="1" ht="13.5" thickBot="1">
      <c r="A15" s="612" t="s">
        <v>906</v>
      </c>
      <c r="B15" s="524" t="s">
        <v>896</v>
      </c>
      <c r="C15" s="525" t="s">
        <v>907</v>
      </c>
      <c r="H15" s="477" t="s">
        <v>922</v>
      </c>
      <c r="I15" s="526" t="s">
        <v>921</v>
      </c>
      <c r="J15" s="666">
        <v>104442739</v>
      </c>
    </row>
    <row r="16" spans="1:10" s="26" customFormat="1">
      <c r="A16" s="612" t="s">
        <v>908</v>
      </c>
      <c r="B16" s="524" t="s">
        <v>896</v>
      </c>
      <c r="C16" s="525" t="s">
        <v>909</v>
      </c>
      <c r="H16" s="717"/>
      <c r="I16" s="524"/>
      <c r="J16" s="525"/>
    </row>
    <row r="17" spans="1:10" s="26" customFormat="1">
      <c r="A17" s="612" t="s">
        <v>910</v>
      </c>
      <c r="B17" s="524" t="s">
        <v>896</v>
      </c>
      <c r="C17" s="525" t="s">
        <v>911</v>
      </c>
      <c r="H17" s="717"/>
      <c r="I17" s="524"/>
      <c r="J17" s="525"/>
    </row>
    <row r="18" spans="1:10" s="26" customFormat="1">
      <c r="A18" s="612" t="s">
        <v>912</v>
      </c>
      <c r="B18" s="524" t="s">
        <v>896</v>
      </c>
      <c r="C18" s="525" t="s">
        <v>913</v>
      </c>
      <c r="H18" s="717"/>
      <c r="I18" s="524"/>
      <c r="J18" s="525"/>
    </row>
    <row r="19" spans="1:10" s="26" customFormat="1">
      <c r="A19" s="612" t="s">
        <v>914</v>
      </c>
      <c r="B19" s="524" t="s">
        <v>896</v>
      </c>
      <c r="C19" s="525" t="s">
        <v>915</v>
      </c>
      <c r="H19" s="717"/>
      <c r="I19" s="524"/>
      <c r="J19" s="525"/>
    </row>
    <row r="20" spans="1:10" s="26" customFormat="1">
      <c r="A20" s="612" t="s">
        <v>914</v>
      </c>
      <c r="B20" s="524" t="s">
        <v>896</v>
      </c>
      <c r="C20" s="525" t="s">
        <v>916</v>
      </c>
      <c r="H20" s="717"/>
      <c r="I20" s="524"/>
      <c r="J20" s="525"/>
    </row>
    <row r="21" spans="1:10" s="26" customFormat="1">
      <c r="A21" s="612" t="s">
        <v>917</v>
      </c>
      <c r="B21" s="524" t="s">
        <v>896</v>
      </c>
      <c r="C21" s="525" t="s">
        <v>918</v>
      </c>
      <c r="H21" s="717"/>
      <c r="I21" s="524"/>
      <c r="J21" s="525"/>
    </row>
    <row r="22" spans="1:10" s="26" customFormat="1">
      <c r="A22" s="612" t="s">
        <v>919</v>
      </c>
      <c r="B22" s="524" t="s">
        <v>896</v>
      </c>
      <c r="C22" s="525" t="s">
        <v>920</v>
      </c>
      <c r="H22" s="717"/>
      <c r="I22" s="524"/>
      <c r="J22" s="525"/>
    </row>
    <row r="23" spans="1:10" s="26" customFormat="1">
      <c r="A23" s="743" t="s">
        <v>922</v>
      </c>
      <c r="B23" s="524" t="s">
        <v>921</v>
      </c>
      <c r="C23" s="525">
        <v>104442739</v>
      </c>
      <c r="H23" s="743"/>
      <c r="I23" s="524"/>
      <c r="J23" s="525"/>
    </row>
    <row r="24" spans="1:10" s="26" customFormat="1" ht="13.5" thickBot="1">
      <c r="A24" s="477" t="s">
        <v>4144</v>
      </c>
      <c r="B24" s="773" t="s">
        <v>896</v>
      </c>
      <c r="C24" s="772" t="s">
        <v>4143</v>
      </c>
      <c r="H24" s="477"/>
      <c r="I24" s="526"/>
      <c r="J24" s="666"/>
    </row>
    <row r="25" spans="1:10" s="26" customFormat="1">
      <c r="A25" s="485"/>
      <c r="B25" s="485"/>
      <c r="C25" s="485"/>
      <c r="H25" s="718"/>
      <c r="I25" s="718"/>
      <c r="J25" s="718"/>
    </row>
    <row r="26" spans="1:10" s="26" customFormat="1">
      <c r="A26" s="16" t="s">
        <v>76</v>
      </c>
      <c r="H26" s="16" t="s">
        <v>76</v>
      </c>
    </row>
    <row r="28" spans="1:10">
      <c r="A28" s="26"/>
      <c r="H28" s="26"/>
    </row>
    <row r="29" spans="1:10">
      <c r="A29" s="26"/>
      <c r="H29" s="26"/>
    </row>
    <row r="30" spans="1:10">
      <c r="A30" s="26"/>
      <c r="C30" s="280"/>
      <c r="H30" s="26"/>
      <c r="J30" s="280"/>
    </row>
    <row r="31" spans="1:10">
      <c r="A31" s="605" t="s">
        <v>566</v>
      </c>
      <c r="C31" s="282"/>
      <c r="H31" s="605" t="s">
        <v>566</v>
      </c>
      <c r="J31" s="282"/>
    </row>
    <row r="32" spans="1:10" ht="15" customHeight="1">
      <c r="A32" s="284" t="s">
        <v>4115</v>
      </c>
      <c r="C32" s="466" t="s">
        <v>563</v>
      </c>
    </row>
    <row r="33" spans="1:3" ht="15" customHeight="1">
      <c r="A33" s="284" t="s">
        <v>4114</v>
      </c>
      <c r="C33" s="284" t="s">
        <v>562</v>
      </c>
    </row>
    <row r="34" spans="1:3">
      <c r="A34" s="26"/>
    </row>
    <row r="35" spans="1:3">
      <c r="A35" s="26"/>
    </row>
  </sheetData>
  <mergeCells count="12">
    <mergeCell ref="H2:J2"/>
    <mergeCell ref="H3:J3"/>
    <mergeCell ref="H4:J4"/>
    <mergeCell ref="H6:I6"/>
    <mergeCell ref="H8:H9"/>
    <mergeCell ref="I8:J8"/>
    <mergeCell ref="A6:B6"/>
    <mergeCell ref="A2:C2"/>
    <mergeCell ref="A3:C3"/>
    <mergeCell ref="A4:C4"/>
    <mergeCell ref="A8:A9"/>
    <mergeCell ref="B8:C8"/>
  </mergeCells>
  <printOptions horizontalCentered="1"/>
  <pageMargins left="0.98425196850393704" right="0.59055118110236227" top="0.74803149606299213" bottom="0.74803149606299213" header="0.31496062992125984" footer="0.31496062992125984"/>
  <pageSetup scale="9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showGridLines="0" zoomScale="85" zoomScaleNormal="85" workbookViewId="0">
      <selection activeCell="A4" sqref="A4:C4"/>
    </sheetView>
  </sheetViews>
  <sheetFormatPr baseColWidth="10" defaultRowHeight="12.75"/>
  <cols>
    <col min="1" max="1" width="51.28515625" style="275" customWidth="1"/>
    <col min="2" max="2" width="27.42578125" style="275" customWidth="1"/>
    <col min="3" max="3" width="46.7109375" style="275" customWidth="1"/>
    <col min="4" max="16384" width="11.42578125" style="275"/>
  </cols>
  <sheetData>
    <row r="1" spans="1:3" s="26" customFormat="1"/>
    <row r="2" spans="1:3" s="26" customFormat="1">
      <c r="A2" s="791" t="s">
        <v>439</v>
      </c>
      <c r="B2" s="791"/>
      <c r="C2" s="791"/>
    </row>
    <row r="3" spans="1:3" s="26" customFormat="1" ht="21.75" customHeight="1">
      <c r="A3" s="791" t="s">
        <v>4119</v>
      </c>
      <c r="B3" s="791"/>
      <c r="C3" s="791"/>
    </row>
    <row r="4" spans="1:3" s="26" customFormat="1" ht="15.75" customHeight="1">
      <c r="A4" s="791"/>
      <c r="B4" s="791"/>
      <c r="C4" s="791"/>
    </row>
    <row r="5" spans="1:3" s="26" customFormat="1" ht="15" customHeight="1">
      <c r="A5" s="30"/>
      <c r="B5" s="30"/>
      <c r="C5" s="30"/>
    </row>
    <row r="6" spans="1:3" s="26" customFormat="1" ht="15" customHeight="1">
      <c r="A6" s="994" t="s">
        <v>591</v>
      </c>
      <c r="B6" s="994"/>
      <c r="C6" s="30"/>
    </row>
    <row r="7" spans="1:3" s="26" customFormat="1" ht="15" customHeight="1" thickBot="1">
      <c r="A7" s="30"/>
      <c r="B7" s="30"/>
      <c r="C7" s="30"/>
    </row>
    <row r="8" spans="1:3" s="26" customFormat="1" ht="11.25" customHeight="1">
      <c r="A8" s="1005" t="s">
        <v>436</v>
      </c>
      <c r="B8" s="1007" t="s">
        <v>437</v>
      </c>
      <c r="C8" s="1007" t="s">
        <v>438</v>
      </c>
    </row>
    <row r="9" spans="1:3" s="26" customFormat="1" ht="13.5" thickBot="1">
      <c r="A9" s="1006"/>
      <c r="B9" s="1008"/>
      <c r="C9" s="1008"/>
    </row>
    <row r="10" spans="1:3" s="26" customFormat="1">
      <c r="A10" s="999"/>
      <c r="B10" s="1002"/>
      <c r="C10" s="1002"/>
    </row>
    <row r="11" spans="1:3" s="26" customFormat="1" ht="15" customHeight="1">
      <c r="A11" s="1000"/>
      <c r="B11" s="1003"/>
      <c r="C11" s="1003"/>
    </row>
    <row r="12" spans="1:3" s="26" customFormat="1" ht="15" customHeight="1">
      <c r="A12" s="1000"/>
      <c r="B12" s="1003"/>
      <c r="C12" s="1003"/>
    </row>
    <row r="13" spans="1:3" s="26" customFormat="1" ht="15" customHeight="1">
      <c r="A13" s="1000"/>
      <c r="B13" s="1003"/>
      <c r="C13" s="1003"/>
    </row>
    <row r="14" spans="1:3" s="26" customFormat="1" ht="15" customHeight="1">
      <c r="A14" s="1000"/>
      <c r="B14" s="1003"/>
      <c r="C14" s="1003"/>
    </row>
    <row r="15" spans="1:3" s="26" customFormat="1" ht="15" customHeight="1">
      <c r="A15" s="1000"/>
      <c r="B15" s="1003"/>
      <c r="C15" s="1003"/>
    </row>
    <row r="16" spans="1:3" s="26" customFormat="1" ht="15" customHeight="1">
      <c r="A16" s="1000"/>
      <c r="B16" s="1003"/>
      <c r="C16" s="1003"/>
    </row>
    <row r="17" spans="1:3" s="26" customFormat="1" ht="15" customHeight="1">
      <c r="A17" s="1000"/>
      <c r="B17" s="1003"/>
      <c r="C17" s="1003"/>
    </row>
    <row r="18" spans="1:3" s="26" customFormat="1" ht="15" customHeight="1">
      <c r="A18" s="1000"/>
      <c r="B18" s="1003"/>
      <c r="C18" s="1003"/>
    </row>
    <row r="19" spans="1:3" s="26" customFormat="1" ht="15" customHeight="1">
      <c r="A19" s="1000"/>
      <c r="B19" s="1003"/>
      <c r="C19" s="1003"/>
    </row>
    <row r="20" spans="1:3" s="26" customFormat="1" ht="15" customHeight="1">
      <c r="A20" s="1000"/>
      <c r="B20" s="1003"/>
      <c r="C20" s="1003"/>
    </row>
    <row r="21" spans="1:3" s="26" customFormat="1" ht="15.75" customHeight="1" thickBot="1">
      <c r="A21" s="1001"/>
      <c r="B21" s="1004"/>
      <c r="C21" s="1004"/>
    </row>
    <row r="22" spans="1:3" s="26" customFormat="1"/>
    <row r="23" spans="1:3">
      <c r="A23" s="16" t="s">
        <v>76</v>
      </c>
    </row>
    <row r="24" spans="1:3">
      <c r="A24" s="26"/>
    </row>
    <row r="25" spans="1:3">
      <c r="A25" s="26"/>
    </row>
    <row r="26" spans="1:3">
      <c r="A26" s="26"/>
      <c r="C26" s="280"/>
    </row>
    <row r="27" spans="1:3">
      <c r="A27" s="605" t="s">
        <v>567</v>
      </c>
      <c r="C27" s="282"/>
    </row>
    <row r="28" spans="1:3" ht="15" customHeight="1">
      <c r="A28" s="284" t="s">
        <v>4115</v>
      </c>
      <c r="C28" s="466" t="s">
        <v>563</v>
      </c>
    </row>
    <row r="29" spans="1:3" ht="15" customHeight="1">
      <c r="A29" s="284" t="s">
        <v>4114</v>
      </c>
      <c r="C29" s="284" t="s">
        <v>562</v>
      </c>
    </row>
    <row r="30" spans="1:3">
      <c r="A30" s="26"/>
    </row>
    <row r="31" spans="1:3">
      <c r="A31" s="26"/>
    </row>
  </sheetData>
  <mergeCells count="10">
    <mergeCell ref="A6:B6"/>
    <mergeCell ref="A10:A21"/>
    <mergeCell ref="B10:B21"/>
    <mergeCell ref="C10:C21"/>
    <mergeCell ref="A2:C2"/>
    <mergeCell ref="A3:C3"/>
    <mergeCell ref="A4:C4"/>
    <mergeCell ref="A8:A9"/>
    <mergeCell ref="B8:B9"/>
    <mergeCell ref="C8:C9"/>
  </mergeCells>
  <printOptions horizontalCentered="1"/>
  <pageMargins left="0.9055118110236221" right="0.70866141732283472" top="0.74803149606299213" bottom="0.74803149606299213" header="0.31496062992125984" footer="0.31496062992125984"/>
  <pageSetup scale="9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1"/>
  <sheetViews>
    <sheetView showGridLines="0" workbookViewId="0">
      <selection activeCell="K33" sqref="K33"/>
    </sheetView>
  </sheetViews>
  <sheetFormatPr baseColWidth="10" defaultRowHeight="40.5" customHeight="1"/>
  <cols>
    <col min="1" max="1" width="37.28515625" customWidth="1"/>
    <col min="2" max="2" width="6.7109375" customWidth="1"/>
    <col min="3" max="3" width="8" style="670" customWidth="1"/>
    <col min="5" max="5" width="32.42578125" customWidth="1"/>
    <col min="6" max="6" width="18" customWidth="1"/>
    <col min="7" max="7" width="12.85546875" bestFit="1" customWidth="1"/>
    <col min="8" max="8" width="7.85546875" bestFit="1" customWidth="1"/>
  </cols>
  <sheetData>
    <row r="1" spans="1:8" ht="40.5" customHeight="1">
      <c r="A1" s="1009" t="s">
        <v>4145</v>
      </c>
      <c r="B1" s="1009"/>
      <c r="C1" s="1009"/>
      <c r="D1" s="1009"/>
      <c r="E1" s="1009"/>
      <c r="F1" s="1009"/>
      <c r="G1" s="1009"/>
      <c r="H1" s="1010"/>
    </row>
    <row r="2" spans="1:8" ht="40.5" customHeight="1">
      <c r="A2" s="588" t="s">
        <v>75</v>
      </c>
      <c r="B2" s="581" t="s">
        <v>548</v>
      </c>
      <c r="C2" s="581" t="s">
        <v>549</v>
      </c>
      <c r="D2" s="581" t="s">
        <v>550</v>
      </c>
      <c r="E2" s="581" t="s">
        <v>551</v>
      </c>
      <c r="F2" s="581" t="s">
        <v>552</v>
      </c>
      <c r="G2" s="581" t="s">
        <v>553</v>
      </c>
      <c r="H2" s="585" t="s">
        <v>554</v>
      </c>
    </row>
    <row r="3" spans="1:8" ht="20.100000000000001" customHeight="1">
      <c r="A3" s="583" t="s">
        <v>3767</v>
      </c>
      <c r="B3" s="583"/>
      <c r="C3" s="667" t="s">
        <v>924</v>
      </c>
      <c r="D3" s="583" t="s">
        <v>925</v>
      </c>
      <c r="E3" s="583" t="s">
        <v>3768</v>
      </c>
      <c r="F3" s="583" t="s">
        <v>3769</v>
      </c>
      <c r="G3" s="582"/>
      <c r="H3" s="586">
        <v>4000</v>
      </c>
    </row>
    <row r="4" spans="1:8" ht="20.100000000000001" customHeight="1">
      <c r="A4" s="584" t="s">
        <v>3767</v>
      </c>
      <c r="B4" s="584"/>
      <c r="C4" s="668" t="s">
        <v>924</v>
      </c>
      <c r="D4" s="584" t="s">
        <v>925</v>
      </c>
      <c r="E4" s="584" t="s">
        <v>939</v>
      </c>
      <c r="F4" s="584" t="s">
        <v>940</v>
      </c>
      <c r="G4" s="580"/>
      <c r="H4" s="587">
        <v>10000</v>
      </c>
    </row>
    <row r="5" spans="1:8" ht="20.100000000000001" customHeight="1">
      <c r="A5" s="584" t="s">
        <v>3767</v>
      </c>
      <c r="B5" s="584"/>
      <c r="C5" s="668" t="s">
        <v>924</v>
      </c>
      <c r="D5" s="584" t="s">
        <v>925</v>
      </c>
      <c r="E5" s="584" t="s">
        <v>4146</v>
      </c>
      <c r="F5" s="584" t="s">
        <v>4147</v>
      </c>
      <c r="G5" s="580"/>
      <c r="H5" s="587">
        <v>4000</v>
      </c>
    </row>
    <row r="6" spans="1:8" ht="20.100000000000001" customHeight="1">
      <c r="A6" s="584" t="s">
        <v>3767</v>
      </c>
      <c r="B6" s="584"/>
      <c r="C6" s="668" t="s">
        <v>924</v>
      </c>
      <c r="D6" s="584" t="s">
        <v>925</v>
      </c>
      <c r="E6" s="584" t="s">
        <v>4148</v>
      </c>
      <c r="F6" s="584" t="s">
        <v>4149</v>
      </c>
      <c r="G6" s="580"/>
      <c r="H6" s="587">
        <v>4000</v>
      </c>
    </row>
    <row r="7" spans="1:8" ht="20.100000000000001" customHeight="1">
      <c r="A7" s="584" t="s">
        <v>3767</v>
      </c>
      <c r="B7" s="584"/>
      <c r="C7" s="668" t="s">
        <v>924</v>
      </c>
      <c r="D7" s="584" t="s">
        <v>925</v>
      </c>
      <c r="E7" s="584" t="s">
        <v>3768</v>
      </c>
      <c r="F7" s="584" t="s">
        <v>3769</v>
      </c>
      <c r="G7" s="580"/>
      <c r="H7" s="587">
        <v>4000</v>
      </c>
    </row>
    <row r="8" spans="1:8" ht="20.100000000000001" customHeight="1">
      <c r="A8" s="584" t="s">
        <v>3767</v>
      </c>
      <c r="B8" s="584"/>
      <c r="C8" s="668" t="s">
        <v>924</v>
      </c>
      <c r="D8" s="584" t="s">
        <v>925</v>
      </c>
      <c r="E8" s="584" t="s">
        <v>3768</v>
      </c>
      <c r="F8" s="584" t="s">
        <v>3769</v>
      </c>
      <c r="G8" s="580"/>
      <c r="H8" s="587">
        <v>4000</v>
      </c>
    </row>
    <row r="9" spans="1:8" ht="17.100000000000001" customHeight="1">
      <c r="A9" s="584" t="s">
        <v>923</v>
      </c>
      <c r="B9" s="584"/>
      <c r="C9" s="668" t="s">
        <v>924</v>
      </c>
      <c r="D9" s="584" t="s">
        <v>925</v>
      </c>
      <c r="E9" s="584" t="s">
        <v>4150</v>
      </c>
      <c r="F9" s="584" t="s">
        <v>4151</v>
      </c>
      <c r="G9" s="580"/>
      <c r="H9" s="587">
        <v>79.412000000000006</v>
      </c>
    </row>
    <row r="10" spans="1:8" ht="17.100000000000001" customHeight="1">
      <c r="A10" s="584" t="s">
        <v>923</v>
      </c>
      <c r="B10" s="584"/>
      <c r="C10" s="668" t="s">
        <v>924</v>
      </c>
      <c r="D10" s="584" t="s">
        <v>925</v>
      </c>
      <c r="E10" s="584" t="s">
        <v>4152</v>
      </c>
      <c r="F10" s="584" t="s">
        <v>4153</v>
      </c>
      <c r="G10" s="580"/>
      <c r="H10" s="587">
        <v>79.412000000000006</v>
      </c>
    </row>
    <row r="11" spans="1:8" ht="17.100000000000001" customHeight="1">
      <c r="A11" s="584" t="s">
        <v>923</v>
      </c>
      <c r="B11" s="584"/>
      <c r="C11" s="668" t="s">
        <v>924</v>
      </c>
      <c r="D11" s="584" t="s">
        <v>925</v>
      </c>
      <c r="E11" s="584" t="s">
        <v>4154</v>
      </c>
      <c r="F11" s="584" t="s">
        <v>926</v>
      </c>
      <c r="G11" s="580"/>
      <c r="H11" s="587">
        <v>79.412000000000006</v>
      </c>
    </row>
    <row r="12" spans="1:8" ht="17.100000000000001" customHeight="1">
      <c r="A12" s="584" t="s">
        <v>923</v>
      </c>
      <c r="B12" s="584"/>
      <c r="C12" s="668" t="s">
        <v>924</v>
      </c>
      <c r="D12" s="584" t="s">
        <v>925</v>
      </c>
      <c r="E12" s="584" t="s">
        <v>937</v>
      </c>
      <c r="F12" s="584" t="s">
        <v>938</v>
      </c>
      <c r="G12" s="580"/>
      <c r="H12" s="587">
        <v>79.412000000000006</v>
      </c>
    </row>
    <row r="13" spans="1:8" ht="17.100000000000001" customHeight="1">
      <c r="A13" s="584" t="s">
        <v>923</v>
      </c>
      <c r="B13" s="584"/>
      <c r="C13" s="668" t="s">
        <v>924</v>
      </c>
      <c r="D13" s="584" t="s">
        <v>925</v>
      </c>
      <c r="E13" s="584" t="s">
        <v>4155</v>
      </c>
      <c r="F13" s="584" t="s">
        <v>4156</v>
      </c>
      <c r="G13" s="580"/>
      <c r="H13" s="587">
        <v>79.412000000000006</v>
      </c>
    </row>
    <row r="14" spans="1:8" ht="17.100000000000001" customHeight="1">
      <c r="A14" s="584" t="s">
        <v>923</v>
      </c>
      <c r="B14" s="584"/>
      <c r="C14" s="668" t="s">
        <v>924</v>
      </c>
      <c r="D14" s="584" t="s">
        <v>925</v>
      </c>
      <c r="E14" s="584" t="s">
        <v>4157</v>
      </c>
      <c r="F14" s="584" t="s">
        <v>4158</v>
      </c>
      <c r="G14" s="580"/>
      <c r="H14" s="587">
        <v>79.412000000000006</v>
      </c>
    </row>
    <row r="15" spans="1:8" ht="17.100000000000001" customHeight="1">
      <c r="A15" s="584" t="s">
        <v>923</v>
      </c>
      <c r="B15" s="584"/>
      <c r="C15" s="668" t="s">
        <v>924</v>
      </c>
      <c r="D15" s="584" t="s">
        <v>925</v>
      </c>
      <c r="E15" s="584" t="s">
        <v>4159</v>
      </c>
      <c r="F15" s="584" t="s">
        <v>929</v>
      </c>
      <c r="G15" s="580"/>
      <c r="H15" s="587">
        <v>79.412000000000006</v>
      </c>
    </row>
    <row r="16" spans="1:8" ht="17.100000000000001" customHeight="1">
      <c r="A16" s="584" t="s">
        <v>923</v>
      </c>
      <c r="B16" s="584"/>
      <c r="C16" s="668" t="s">
        <v>924</v>
      </c>
      <c r="D16" s="584" t="s">
        <v>925</v>
      </c>
      <c r="E16" s="584" t="s">
        <v>4160</v>
      </c>
      <c r="F16" s="584" t="s">
        <v>4161</v>
      </c>
      <c r="G16" s="580"/>
      <c r="H16" s="587">
        <v>79.412000000000006</v>
      </c>
    </row>
    <row r="17" spans="1:8" ht="17.100000000000001" customHeight="1">
      <c r="A17" s="584" t="s">
        <v>923</v>
      </c>
      <c r="B17" s="584"/>
      <c r="C17" s="668" t="s">
        <v>924</v>
      </c>
      <c r="D17" s="584" t="s">
        <v>925</v>
      </c>
      <c r="E17" s="584" t="s">
        <v>4162</v>
      </c>
      <c r="F17" s="584" t="s">
        <v>936</v>
      </c>
      <c r="G17" s="580"/>
      <c r="H17" s="587">
        <v>79.412000000000006</v>
      </c>
    </row>
    <row r="18" spans="1:8" ht="17.100000000000001" customHeight="1">
      <c r="A18" s="584" t="s">
        <v>923</v>
      </c>
      <c r="B18" s="584"/>
      <c r="C18" s="668" t="s">
        <v>924</v>
      </c>
      <c r="D18" s="584" t="s">
        <v>925</v>
      </c>
      <c r="E18" s="584" t="s">
        <v>4163</v>
      </c>
      <c r="F18" s="584" t="s">
        <v>4164</v>
      </c>
      <c r="G18" s="580"/>
      <c r="H18" s="587">
        <v>79.412000000000006</v>
      </c>
    </row>
    <row r="19" spans="1:8" ht="17.100000000000001" customHeight="1">
      <c r="A19" s="584" t="s">
        <v>923</v>
      </c>
      <c r="B19" s="584"/>
      <c r="C19" s="668" t="s">
        <v>924</v>
      </c>
      <c r="D19" s="584" t="s">
        <v>925</v>
      </c>
      <c r="E19" s="584" t="s">
        <v>934</v>
      </c>
      <c r="F19" s="584" t="s">
        <v>3766</v>
      </c>
      <c r="G19" s="580"/>
      <c r="H19" s="587">
        <v>79.412000000000006</v>
      </c>
    </row>
    <row r="20" spans="1:8" ht="17.100000000000001" customHeight="1">
      <c r="A20" s="584" t="s">
        <v>923</v>
      </c>
      <c r="B20" s="584"/>
      <c r="C20" s="668" t="s">
        <v>924</v>
      </c>
      <c r="D20" s="584" t="s">
        <v>925</v>
      </c>
      <c r="E20" s="584" t="s">
        <v>4165</v>
      </c>
      <c r="F20" s="584" t="s">
        <v>4166</v>
      </c>
      <c r="G20" s="580"/>
      <c r="H20" s="587">
        <v>79.412000000000006</v>
      </c>
    </row>
    <row r="21" spans="1:8" ht="17.100000000000001" customHeight="1">
      <c r="A21" s="584" t="s">
        <v>923</v>
      </c>
      <c r="B21" s="584"/>
      <c r="C21" s="668" t="s">
        <v>924</v>
      </c>
      <c r="D21" s="584" t="s">
        <v>925</v>
      </c>
      <c r="E21" s="584" t="s">
        <v>932</v>
      </c>
      <c r="F21" s="584" t="s">
        <v>933</v>
      </c>
      <c r="G21" s="580"/>
      <c r="H21" s="587">
        <v>79.412000000000006</v>
      </c>
    </row>
    <row r="22" spans="1:8" ht="17.100000000000001" customHeight="1">
      <c r="A22" s="584" t="s">
        <v>923</v>
      </c>
      <c r="B22" s="584"/>
      <c r="C22" s="668" t="s">
        <v>924</v>
      </c>
      <c r="D22" s="584" t="s">
        <v>925</v>
      </c>
      <c r="E22" s="584" t="s">
        <v>927</v>
      </c>
      <c r="F22" s="584" t="s">
        <v>928</v>
      </c>
      <c r="G22" s="580"/>
      <c r="H22" s="587">
        <v>79.412000000000006</v>
      </c>
    </row>
    <row r="23" spans="1:8" ht="17.100000000000001" customHeight="1">
      <c r="A23" s="584" t="s">
        <v>923</v>
      </c>
      <c r="B23" s="584"/>
      <c r="C23" s="668" t="s">
        <v>924</v>
      </c>
      <c r="D23" s="584" t="s">
        <v>925</v>
      </c>
      <c r="E23" s="584" t="s">
        <v>4167</v>
      </c>
      <c r="F23" s="584" t="s">
        <v>935</v>
      </c>
      <c r="G23" s="580"/>
      <c r="H23" s="587">
        <v>79.412000000000006</v>
      </c>
    </row>
    <row r="24" spans="1:8" ht="17.100000000000001" customHeight="1">
      <c r="A24" s="584" t="s">
        <v>923</v>
      </c>
      <c r="B24" s="584"/>
      <c r="C24" s="668" t="s">
        <v>924</v>
      </c>
      <c r="D24" s="584" t="s">
        <v>925</v>
      </c>
      <c r="E24" s="584" t="s">
        <v>930</v>
      </c>
      <c r="F24" s="584" t="s">
        <v>931</v>
      </c>
      <c r="G24" s="580"/>
      <c r="H24" s="587">
        <v>79.412000000000006</v>
      </c>
    </row>
    <row r="25" spans="1:8" ht="17.100000000000001" customHeight="1">
      <c r="A25" s="584" t="s">
        <v>923</v>
      </c>
      <c r="B25" s="584"/>
      <c r="C25" s="668" t="s">
        <v>924</v>
      </c>
      <c r="D25" s="584" t="s">
        <v>925</v>
      </c>
      <c r="E25" s="584" t="s">
        <v>4168</v>
      </c>
      <c r="F25" s="584" t="s">
        <v>4169</v>
      </c>
      <c r="G25" s="580"/>
      <c r="H25" s="587">
        <v>79.412000000000006</v>
      </c>
    </row>
    <row r="26" spans="1:8" ht="17.100000000000001" customHeight="1">
      <c r="A26" s="575" t="s">
        <v>134</v>
      </c>
      <c r="B26" s="576"/>
      <c r="C26" s="669"/>
      <c r="D26" s="576"/>
      <c r="E26" s="576"/>
      <c r="F26" s="576"/>
      <c r="G26" s="577"/>
      <c r="H26" s="578">
        <f>SUM(H3:H25)</f>
        <v>31350.004000000004</v>
      </c>
    </row>
    <row r="27" spans="1:8" ht="17.100000000000001" customHeight="1"/>
    <row r="28" spans="1:8" ht="17.100000000000001" customHeight="1">
      <c r="A28" s="823" t="s">
        <v>76</v>
      </c>
      <c r="B28" s="823"/>
      <c r="C28" s="823"/>
      <c r="D28" s="823"/>
      <c r="E28" s="823"/>
      <c r="F28" s="823"/>
      <c r="G28" s="823"/>
    </row>
    <row r="29" spans="1:8" ht="17.100000000000001" customHeight="1">
      <c r="A29" s="60"/>
      <c r="B29" s="81"/>
      <c r="C29" s="671"/>
      <c r="D29" s="82"/>
      <c r="E29" s="541"/>
      <c r="F29" s="83"/>
      <c r="G29" s="81"/>
    </row>
    <row r="30" spans="1:8" ht="17.100000000000001" customHeight="1">
      <c r="A30" s="557" t="s">
        <v>585</v>
      </c>
      <c r="B30" s="557"/>
      <c r="C30" s="671"/>
      <c r="D30" s="165"/>
      <c r="E30" s="165"/>
      <c r="F30" s="165" t="s">
        <v>586</v>
      </c>
      <c r="G30" s="165"/>
    </row>
    <row r="31" spans="1:8" ht="17.100000000000001" customHeight="1">
      <c r="A31" s="1011" t="s">
        <v>3736</v>
      </c>
      <c r="B31" s="1011"/>
      <c r="C31" s="1011"/>
      <c r="D31" s="1011"/>
      <c r="E31" s="597"/>
      <c r="F31" s="606" t="s">
        <v>4171</v>
      </c>
      <c r="G31" s="606"/>
    </row>
    <row r="32" spans="1:8" ht="17.100000000000001" customHeight="1">
      <c r="A32" s="1012" t="s">
        <v>4170</v>
      </c>
      <c r="B32" s="1012"/>
      <c r="C32" s="716"/>
      <c r="D32" s="597"/>
      <c r="E32" s="597"/>
      <c r="F32" s="608" t="s">
        <v>562</v>
      </c>
      <c r="G32" s="607"/>
    </row>
    <row r="33" spans="1:7" ht="17.100000000000001" customHeight="1">
      <c r="A33" s="541"/>
      <c r="B33" s="597"/>
      <c r="C33" s="672"/>
      <c r="D33" s="598"/>
      <c r="E33" s="598"/>
      <c r="F33" s="598"/>
      <c r="G33" s="16"/>
    </row>
    <row r="34" spans="1:7" ht="17.100000000000001" customHeight="1"/>
    <row r="35" spans="1:7" ht="17.100000000000001" customHeight="1"/>
    <row r="36" spans="1:7" ht="17.100000000000001" customHeight="1"/>
    <row r="37" spans="1:7" ht="17.100000000000001" customHeight="1"/>
    <row r="38" spans="1:7" ht="17.100000000000001" customHeight="1"/>
    <row r="39" spans="1:7" ht="17.100000000000001" customHeight="1"/>
    <row r="40" spans="1:7" ht="17.100000000000001" customHeight="1"/>
    <row r="41" spans="1:7" ht="17.100000000000001" customHeight="1"/>
    <row r="42" spans="1:7" ht="17.100000000000001" customHeight="1"/>
    <row r="43" spans="1:7" ht="17.100000000000001" customHeight="1"/>
    <row r="44" spans="1:7" ht="17.100000000000001" customHeight="1"/>
    <row r="45" spans="1:7" ht="17.100000000000001" customHeight="1"/>
    <row r="46" spans="1:7" ht="17.100000000000001" customHeight="1"/>
    <row r="47" spans="1:7" ht="17.100000000000001" customHeight="1"/>
    <row r="48" spans="1:7" ht="17.100000000000001" customHeight="1"/>
    <row r="49" ht="17.100000000000001" customHeight="1"/>
    <row r="50" ht="17.100000000000001" customHeight="1"/>
    <row r="51" ht="17.100000000000001" customHeight="1"/>
    <row r="52" ht="17.100000000000001" customHeight="1"/>
    <row r="53" ht="17.100000000000001" customHeight="1"/>
    <row r="54" ht="17.100000000000001" customHeight="1"/>
    <row r="55" ht="17.100000000000001" customHeight="1"/>
    <row r="56" ht="17.100000000000001" customHeight="1"/>
    <row r="57" ht="17.100000000000001" customHeight="1"/>
    <row r="58" ht="17.100000000000001" customHeight="1"/>
    <row r="59" ht="17.100000000000001" customHeight="1"/>
    <row r="60" ht="17.100000000000001" customHeight="1"/>
    <row r="61" ht="17.100000000000001" customHeight="1"/>
    <row r="62" ht="17.100000000000001" customHeight="1"/>
    <row r="63" ht="17.100000000000001" customHeight="1"/>
    <row r="64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  <row r="105" ht="17.100000000000001" customHeight="1"/>
    <row r="106" ht="17.100000000000001" customHeight="1"/>
    <row r="107" ht="17.100000000000001" customHeight="1"/>
    <row r="108" ht="17.100000000000001" customHeight="1"/>
    <row r="109" ht="17.100000000000001" customHeight="1"/>
    <row r="110" ht="17.100000000000001" customHeight="1"/>
    <row r="111" ht="17.100000000000001" customHeight="1"/>
    <row r="112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  <row r="119" ht="17.100000000000001" customHeight="1"/>
    <row r="120" ht="17.100000000000001" customHeight="1"/>
    <row r="121" ht="17.100000000000001" customHeight="1"/>
    <row r="122" ht="17.100000000000001" customHeight="1"/>
    <row r="123" ht="17.100000000000001" customHeight="1"/>
    <row r="124" ht="17.100000000000001" customHeight="1"/>
    <row r="125" ht="17.100000000000001" customHeight="1"/>
    <row r="126" ht="17.100000000000001" customHeight="1"/>
    <row r="127" ht="17.100000000000001" customHeight="1"/>
    <row r="128" ht="17.100000000000001" customHeight="1"/>
    <row r="129" ht="17.100000000000001" customHeight="1"/>
    <row r="130" ht="17.100000000000001" customHeight="1"/>
    <row r="131" ht="17.100000000000001" customHeight="1"/>
    <row r="132" ht="17.100000000000001" customHeight="1"/>
    <row r="133" ht="17.100000000000001" customHeight="1"/>
    <row r="134" ht="17.100000000000001" customHeight="1"/>
    <row r="135" ht="17.100000000000001" customHeight="1"/>
    <row r="136" ht="17.100000000000001" customHeight="1"/>
    <row r="137" ht="17.100000000000001" customHeight="1"/>
    <row r="138" ht="17.100000000000001" customHeight="1"/>
    <row r="139" ht="17.100000000000001" customHeight="1"/>
    <row r="140" ht="17.100000000000001" customHeight="1"/>
    <row r="141" ht="17.100000000000001" customHeight="1"/>
    <row r="142" ht="17.100000000000001" customHeight="1"/>
    <row r="143" ht="17.100000000000001" customHeight="1"/>
    <row r="144" ht="17.100000000000001" customHeight="1"/>
    <row r="145" ht="17.100000000000001" customHeight="1"/>
    <row r="146" ht="17.100000000000001" customHeight="1"/>
    <row r="147" ht="17.100000000000001" customHeight="1"/>
    <row r="148" ht="17.100000000000001" customHeight="1"/>
    <row r="149" ht="17.100000000000001" customHeight="1"/>
    <row r="150" ht="17.100000000000001" customHeight="1"/>
    <row r="151" ht="17.100000000000001" customHeight="1"/>
    <row r="152" ht="17.100000000000001" customHeight="1"/>
    <row r="153" ht="17.100000000000001" customHeight="1"/>
    <row r="154" ht="17.100000000000001" customHeight="1"/>
    <row r="155" ht="17.100000000000001" customHeight="1"/>
    <row r="156" ht="17.100000000000001" customHeight="1"/>
    <row r="157" ht="17.100000000000001" customHeight="1"/>
    <row r="158" ht="17.100000000000001" customHeight="1"/>
    <row r="159" ht="17.100000000000001" customHeight="1"/>
    <row r="160" ht="17.100000000000001" customHeight="1"/>
    <row r="161" ht="17.100000000000001" customHeight="1"/>
    <row r="162" ht="17.100000000000001" customHeight="1"/>
    <row r="163" ht="17.100000000000001" customHeight="1"/>
    <row r="164" ht="17.100000000000001" customHeight="1"/>
    <row r="165" ht="17.100000000000001" customHeight="1"/>
    <row r="166" ht="17.100000000000001" customHeight="1"/>
    <row r="167" ht="17.100000000000001" customHeight="1"/>
    <row r="168" ht="17.100000000000001" customHeight="1"/>
    <row r="169" ht="17.100000000000001" customHeight="1"/>
    <row r="170" ht="17.100000000000001" customHeight="1"/>
    <row r="171" ht="17.100000000000001" customHeight="1"/>
    <row r="172" ht="17.100000000000001" customHeight="1"/>
    <row r="173" ht="17.100000000000001" customHeight="1"/>
    <row r="174" ht="17.100000000000001" customHeight="1"/>
    <row r="175" ht="17.100000000000001" customHeight="1"/>
    <row r="176" ht="17.100000000000001" customHeight="1"/>
    <row r="177" ht="17.100000000000001" customHeight="1"/>
    <row r="178" ht="17.100000000000001" customHeight="1"/>
    <row r="179" ht="17.100000000000001" customHeight="1"/>
    <row r="180" ht="17.100000000000001" customHeight="1"/>
    <row r="181" ht="17.100000000000001" customHeight="1"/>
    <row r="182" ht="17.100000000000001" customHeight="1"/>
    <row r="183" ht="17.100000000000001" customHeight="1"/>
    <row r="184" ht="17.100000000000001" customHeight="1"/>
    <row r="185" ht="17.100000000000001" customHeight="1"/>
    <row r="186" ht="17.100000000000001" customHeight="1"/>
    <row r="187" ht="17.100000000000001" customHeight="1"/>
    <row r="188" ht="17.100000000000001" customHeight="1"/>
    <row r="189" ht="17.100000000000001" customHeight="1"/>
    <row r="190" ht="17.100000000000001" customHeight="1"/>
    <row r="191" ht="17.100000000000001" customHeight="1"/>
    <row r="192" ht="17.100000000000001" customHeight="1"/>
    <row r="193" ht="17.100000000000001" customHeight="1"/>
    <row r="194" ht="17.100000000000001" customHeight="1"/>
    <row r="195" ht="17.100000000000001" customHeight="1"/>
    <row r="196" ht="17.100000000000001" customHeight="1"/>
    <row r="197" ht="17.100000000000001" customHeight="1"/>
    <row r="198" ht="17.100000000000001" customHeight="1"/>
    <row r="199" ht="17.100000000000001" customHeight="1"/>
    <row r="200" ht="17.100000000000001" customHeight="1"/>
    <row r="201" ht="17.100000000000001" customHeight="1"/>
    <row r="202" ht="17.100000000000001" customHeight="1"/>
    <row r="203" ht="17.100000000000001" customHeight="1"/>
    <row r="204" ht="17.100000000000001" customHeight="1"/>
    <row r="205" ht="17.100000000000001" customHeight="1"/>
    <row r="206" ht="17.100000000000001" customHeight="1"/>
    <row r="207" ht="17.100000000000001" customHeight="1"/>
    <row r="208" ht="17.100000000000001" customHeight="1"/>
    <row r="209" ht="17.100000000000001" customHeight="1"/>
    <row r="210" ht="17.100000000000001" customHeight="1"/>
    <row r="211" ht="17.100000000000001" customHeight="1"/>
    <row r="212" ht="17.100000000000001" customHeight="1"/>
    <row r="213" ht="17.100000000000001" customHeight="1"/>
    <row r="214" ht="17.100000000000001" customHeight="1"/>
    <row r="215" ht="17.100000000000001" customHeight="1"/>
    <row r="216" ht="17.100000000000001" customHeight="1"/>
    <row r="217" ht="17.100000000000001" customHeight="1"/>
    <row r="218" ht="17.100000000000001" customHeight="1"/>
    <row r="219" ht="17.100000000000001" customHeight="1"/>
    <row r="220" ht="17.100000000000001" customHeight="1"/>
    <row r="221" ht="17.100000000000001" customHeight="1"/>
    <row r="222" ht="17.100000000000001" customHeight="1"/>
    <row r="223" ht="17.100000000000001" customHeight="1"/>
    <row r="224" ht="17.100000000000001" customHeight="1"/>
    <row r="225" ht="17.100000000000001" customHeight="1"/>
    <row r="226" ht="17.100000000000001" customHeight="1"/>
    <row r="227" ht="17.100000000000001" customHeight="1"/>
    <row r="228" ht="17.100000000000001" customHeight="1"/>
    <row r="229" ht="17.100000000000001" customHeight="1"/>
    <row r="230" ht="17.100000000000001" customHeight="1"/>
    <row r="231" ht="17.100000000000001" customHeight="1"/>
    <row r="232" ht="17.100000000000001" customHeight="1"/>
    <row r="233" ht="17.100000000000001" customHeight="1"/>
    <row r="234" ht="17.100000000000001" customHeight="1"/>
    <row r="235" ht="17.100000000000001" customHeight="1"/>
    <row r="236" ht="17.100000000000001" customHeight="1"/>
    <row r="237" ht="17.100000000000001" customHeight="1"/>
    <row r="238" ht="17.100000000000001" customHeight="1"/>
    <row r="239" ht="17.100000000000001" customHeight="1"/>
    <row r="240" ht="17.100000000000001" customHeight="1"/>
    <row r="241" ht="17.100000000000001" customHeight="1"/>
    <row r="242" ht="17.100000000000001" customHeight="1"/>
    <row r="243" ht="17.100000000000001" customHeight="1"/>
    <row r="244" ht="17.100000000000001" customHeight="1"/>
    <row r="245" ht="17.100000000000001" customHeight="1"/>
    <row r="246" ht="17.100000000000001" customHeight="1"/>
    <row r="247" ht="17.100000000000001" customHeight="1"/>
    <row r="248" ht="17.100000000000001" customHeight="1"/>
    <row r="249" ht="17.100000000000001" customHeight="1"/>
    <row r="250" ht="17.100000000000001" customHeight="1"/>
    <row r="251" ht="17.100000000000001" customHeight="1"/>
    <row r="252" ht="17.100000000000001" customHeight="1"/>
    <row r="253" ht="17.100000000000001" customHeight="1"/>
    <row r="254" ht="17.100000000000001" customHeight="1"/>
    <row r="255" ht="17.100000000000001" customHeight="1"/>
    <row r="256" ht="17.100000000000001" customHeight="1"/>
    <row r="257" ht="17.100000000000001" customHeight="1"/>
    <row r="258" ht="17.100000000000001" customHeight="1"/>
    <row r="259" ht="17.100000000000001" customHeight="1"/>
    <row r="260" ht="17.100000000000001" customHeight="1"/>
    <row r="261" ht="17.100000000000001" customHeight="1"/>
    <row r="262" ht="17.100000000000001" customHeight="1"/>
    <row r="263" ht="17.100000000000001" customHeight="1"/>
    <row r="264" ht="17.100000000000001" customHeight="1"/>
    <row r="265" ht="17.100000000000001" customHeight="1"/>
    <row r="266" ht="17.100000000000001" customHeight="1"/>
    <row r="267" ht="17.100000000000001" customHeight="1"/>
    <row r="268" ht="17.100000000000001" customHeight="1"/>
    <row r="269" ht="17.100000000000001" customHeight="1"/>
    <row r="270" ht="17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16.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</sheetData>
  <mergeCells count="4">
    <mergeCell ref="A1:H1"/>
    <mergeCell ref="A28:G28"/>
    <mergeCell ref="A31:D31"/>
    <mergeCell ref="A32:B32"/>
  </mergeCells>
  <printOptions horizontalCentered="1"/>
  <pageMargins left="0.51181102362204722" right="0.39370078740157483" top="0.19685039370078741" bottom="0.39370078740157483" header="0.31496062992125984" footer="0.31496062992125984"/>
  <pageSetup scale="93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showGridLines="0" workbookViewId="0">
      <selection activeCell="D38" sqref="D38"/>
    </sheetView>
  </sheetViews>
  <sheetFormatPr baseColWidth="10" defaultRowHeight="15"/>
  <cols>
    <col min="1" max="1" width="15.28515625" customWidth="1"/>
    <col min="2" max="2" width="34.5703125" customWidth="1"/>
    <col min="3" max="4" width="17.7109375" customWidth="1"/>
    <col min="5" max="5" width="21.28515625" customWidth="1"/>
  </cols>
  <sheetData>
    <row r="1" spans="1:5" ht="58.5" customHeight="1">
      <c r="A1" s="1015" t="s">
        <v>4172</v>
      </c>
      <c r="B1" s="1016"/>
      <c r="C1" s="1017"/>
      <c r="D1" s="1017"/>
      <c r="E1" s="1018"/>
    </row>
    <row r="2" spans="1:5">
      <c r="A2" s="592"/>
      <c r="B2" s="590"/>
      <c r="C2" s="1019" t="s">
        <v>555</v>
      </c>
      <c r="D2" s="1020"/>
      <c r="E2" s="595"/>
    </row>
    <row r="3" spans="1:5" ht="22.5">
      <c r="A3" s="593" t="s">
        <v>556</v>
      </c>
      <c r="B3" s="591" t="s">
        <v>557</v>
      </c>
      <c r="C3" s="589" t="s">
        <v>558</v>
      </c>
      <c r="D3" s="594" t="s">
        <v>559</v>
      </c>
      <c r="E3" s="596" t="s">
        <v>560</v>
      </c>
    </row>
    <row r="4" spans="1:5">
      <c r="A4" s="571"/>
      <c r="B4" s="572"/>
      <c r="C4" s="572"/>
      <c r="D4" s="572"/>
      <c r="E4" s="570"/>
    </row>
    <row r="5" spans="1:5">
      <c r="A5" s="571" t="s">
        <v>4173</v>
      </c>
      <c r="B5" s="572" t="s">
        <v>4174</v>
      </c>
      <c r="C5" s="774">
        <v>-11500</v>
      </c>
      <c r="D5" s="774">
        <v>-11500</v>
      </c>
      <c r="E5" s="570"/>
    </row>
    <row r="6" spans="1:5">
      <c r="A6" s="571" t="s">
        <v>4175</v>
      </c>
      <c r="B6" s="572" t="s">
        <v>4176</v>
      </c>
      <c r="C6" s="774">
        <v>-3571.34</v>
      </c>
      <c r="D6" s="774">
        <v>-3571.34</v>
      </c>
      <c r="E6" s="570"/>
    </row>
    <row r="7" spans="1:5">
      <c r="A7" s="571" t="s">
        <v>3846</v>
      </c>
      <c r="B7" s="572" t="s">
        <v>3847</v>
      </c>
      <c r="C7" s="774">
        <v>-69600</v>
      </c>
      <c r="D7" s="774">
        <v>-69600</v>
      </c>
      <c r="E7" s="570"/>
    </row>
    <row r="8" spans="1:5">
      <c r="A8" s="571" t="s">
        <v>4177</v>
      </c>
      <c r="B8" s="572" t="s">
        <v>4178</v>
      </c>
      <c r="C8" s="774">
        <v>-1911.14</v>
      </c>
      <c r="D8" s="774">
        <v>-1911.14</v>
      </c>
      <c r="E8" s="570"/>
    </row>
    <row r="9" spans="1:5">
      <c r="A9" s="571" t="s">
        <v>3848</v>
      </c>
      <c r="B9" s="572" t="s">
        <v>922</v>
      </c>
      <c r="C9" s="774">
        <v>-32551.96</v>
      </c>
      <c r="D9" s="774">
        <v>-32551.96</v>
      </c>
      <c r="E9" s="570"/>
    </row>
    <row r="10" spans="1:5">
      <c r="A10" s="571" t="s">
        <v>3849</v>
      </c>
      <c r="B10" s="572" t="s">
        <v>3850</v>
      </c>
      <c r="C10" s="774">
        <v>-9865203.0099999998</v>
      </c>
      <c r="D10" s="774">
        <v>-9791085.5299999993</v>
      </c>
      <c r="E10" s="570"/>
    </row>
    <row r="11" spans="1:5">
      <c r="A11" s="571"/>
      <c r="B11" s="572"/>
      <c r="C11" s="572"/>
      <c r="D11" s="572"/>
      <c r="E11" s="570"/>
    </row>
    <row r="12" spans="1:5">
      <c r="A12" s="571"/>
      <c r="B12" s="572"/>
      <c r="C12" s="572"/>
      <c r="D12" s="572"/>
      <c r="E12" s="570"/>
    </row>
    <row r="13" spans="1:5">
      <c r="A13" s="571"/>
      <c r="B13" s="572"/>
      <c r="C13" s="572"/>
      <c r="D13" s="572"/>
      <c r="E13" s="570"/>
    </row>
    <row r="14" spans="1:5">
      <c r="A14" s="571"/>
      <c r="B14" s="572"/>
      <c r="C14" s="572"/>
      <c r="D14" s="572"/>
      <c r="E14" s="570"/>
    </row>
    <row r="15" spans="1:5">
      <c r="A15" s="571"/>
      <c r="B15" s="572"/>
      <c r="C15" s="572"/>
      <c r="D15" s="572"/>
      <c r="E15" s="570"/>
    </row>
    <row r="16" spans="1:5">
      <c r="A16" s="571"/>
      <c r="B16" s="572"/>
      <c r="C16" s="572"/>
      <c r="D16" s="572"/>
      <c r="E16" s="570"/>
    </row>
    <row r="17" spans="1:7">
      <c r="A17" s="571"/>
      <c r="B17" s="572"/>
      <c r="C17" s="572"/>
      <c r="D17" s="572"/>
      <c r="E17" s="570"/>
    </row>
    <row r="18" spans="1:7">
      <c r="A18" s="571"/>
      <c r="B18" s="572"/>
      <c r="C18" s="572"/>
      <c r="D18" s="572"/>
      <c r="E18" s="570"/>
    </row>
    <row r="19" spans="1:7">
      <c r="A19" s="571"/>
      <c r="B19" s="572"/>
      <c r="C19" s="572"/>
      <c r="D19" s="572"/>
      <c r="E19" s="570"/>
    </row>
    <row r="20" spans="1:7">
      <c r="A20" s="571"/>
      <c r="B20" s="572"/>
      <c r="C20" s="572"/>
      <c r="D20" s="572"/>
      <c r="E20" s="570"/>
    </row>
    <row r="21" spans="1:7">
      <c r="A21" s="571"/>
      <c r="B21" s="572"/>
      <c r="C21" s="572"/>
      <c r="D21" s="572"/>
      <c r="E21" s="570"/>
    </row>
    <row r="22" spans="1:7">
      <c r="A22" s="571"/>
      <c r="B22" s="572"/>
      <c r="C22" s="572"/>
      <c r="D22" s="572"/>
      <c r="E22" s="570"/>
    </row>
    <row r="23" spans="1:7">
      <c r="A23" s="579"/>
      <c r="B23" s="573"/>
      <c r="C23" s="573"/>
      <c r="D23" s="573"/>
      <c r="E23" s="574"/>
    </row>
    <row r="25" spans="1:7">
      <c r="A25" s="823" t="s">
        <v>76</v>
      </c>
      <c r="B25" s="823"/>
      <c r="C25" s="823"/>
      <c r="D25" s="823"/>
      <c r="E25" s="823"/>
      <c r="F25" s="823"/>
      <c r="G25" s="823"/>
    </row>
    <row r="26" spans="1:7">
      <c r="A26" s="60"/>
      <c r="B26" s="81"/>
      <c r="C26" s="82"/>
      <c r="D26" s="82"/>
      <c r="E26" s="541"/>
      <c r="F26" s="83"/>
      <c r="G26" s="81"/>
    </row>
    <row r="27" spans="1:7">
      <c r="A27" t="s">
        <v>587</v>
      </c>
      <c r="C27" s="82"/>
      <c r="D27" s="165" t="s">
        <v>588</v>
      </c>
      <c r="E27" s="165"/>
      <c r="F27" s="165"/>
      <c r="G27" s="165"/>
    </row>
    <row r="28" spans="1:7">
      <c r="A28" s="1021" t="s">
        <v>4115</v>
      </c>
      <c r="B28" s="1021"/>
      <c r="C28" s="597"/>
      <c r="D28" s="1022" t="s">
        <v>563</v>
      </c>
      <c r="E28" s="1022"/>
    </row>
    <row r="29" spans="1:7">
      <c r="A29" s="1013" t="s">
        <v>4114</v>
      </c>
      <c r="B29" s="1013"/>
      <c r="C29" s="597"/>
      <c r="D29" s="1014" t="s">
        <v>562</v>
      </c>
      <c r="E29" s="1014"/>
    </row>
    <row r="30" spans="1:7">
      <c r="A30" s="597"/>
      <c r="B30" s="597"/>
      <c r="C30" s="597"/>
      <c r="D30" s="597"/>
      <c r="E30" s="597"/>
    </row>
  </sheetData>
  <mergeCells count="7">
    <mergeCell ref="A29:B29"/>
    <mergeCell ref="D29:E29"/>
    <mergeCell ref="A1:E1"/>
    <mergeCell ref="C2:D2"/>
    <mergeCell ref="A25:G25"/>
    <mergeCell ref="A28:B28"/>
    <mergeCell ref="D28:E28"/>
  </mergeCells>
  <printOptions horizontalCentered="1"/>
  <pageMargins left="1.1023622047244095" right="0.31496062992125984" top="0.74803149606299213" bottom="0.74803149606299213" header="0.31496062992125984" footer="0.31496062992125984"/>
  <pageSetup scale="94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3"/>
  <sheetViews>
    <sheetView showGridLines="0" tabSelected="1" zoomScale="90" zoomScaleNormal="90" workbookViewId="0">
      <pane ySplit="7" topLeftCell="A8" activePane="bottomLeft" state="frozen"/>
      <selection pane="bottomLeft" activeCell="I11" sqref="I11"/>
    </sheetView>
  </sheetViews>
  <sheetFormatPr baseColWidth="10" defaultRowHeight="12.75"/>
  <cols>
    <col min="1" max="1" width="4.85546875" style="545" customWidth="1"/>
    <col min="2" max="2" width="30.85546875" style="545" customWidth="1"/>
    <col min="3" max="3" width="84.42578125" style="545" customWidth="1"/>
    <col min="4" max="4" width="31.7109375" style="545" customWidth="1"/>
    <col min="5" max="5" width="4.85546875" style="545" customWidth="1"/>
    <col min="6" max="256" width="11.42578125" style="545"/>
    <col min="257" max="257" width="4.85546875" style="545" customWidth="1"/>
    <col min="258" max="258" width="30.85546875" style="545" customWidth="1"/>
    <col min="259" max="259" width="84.42578125" style="545" customWidth="1"/>
    <col min="260" max="260" width="42.7109375" style="545" customWidth="1"/>
    <col min="261" max="261" width="4.85546875" style="545" customWidth="1"/>
    <col min="262" max="512" width="11.42578125" style="545"/>
    <col min="513" max="513" width="4.85546875" style="545" customWidth="1"/>
    <col min="514" max="514" width="30.85546875" style="545" customWidth="1"/>
    <col min="515" max="515" width="84.42578125" style="545" customWidth="1"/>
    <col min="516" max="516" width="42.7109375" style="545" customWidth="1"/>
    <col min="517" max="517" width="4.85546875" style="545" customWidth="1"/>
    <col min="518" max="768" width="11.42578125" style="545"/>
    <col min="769" max="769" width="4.85546875" style="545" customWidth="1"/>
    <col min="770" max="770" width="30.85546875" style="545" customWidth="1"/>
    <col min="771" max="771" width="84.42578125" style="545" customWidth="1"/>
    <col min="772" max="772" width="42.7109375" style="545" customWidth="1"/>
    <col min="773" max="773" width="4.85546875" style="545" customWidth="1"/>
    <col min="774" max="1024" width="11.42578125" style="545"/>
    <col min="1025" max="1025" width="4.85546875" style="545" customWidth="1"/>
    <col min="1026" max="1026" width="30.85546875" style="545" customWidth="1"/>
    <col min="1027" max="1027" width="84.42578125" style="545" customWidth="1"/>
    <col min="1028" max="1028" width="42.7109375" style="545" customWidth="1"/>
    <col min="1029" max="1029" width="4.85546875" style="545" customWidth="1"/>
    <col min="1030" max="1280" width="11.42578125" style="545"/>
    <col min="1281" max="1281" width="4.85546875" style="545" customWidth="1"/>
    <col min="1282" max="1282" width="30.85546875" style="545" customWidth="1"/>
    <col min="1283" max="1283" width="84.42578125" style="545" customWidth="1"/>
    <col min="1284" max="1284" width="42.7109375" style="545" customWidth="1"/>
    <col min="1285" max="1285" width="4.85546875" style="545" customWidth="1"/>
    <col min="1286" max="1536" width="11.42578125" style="545"/>
    <col min="1537" max="1537" width="4.85546875" style="545" customWidth="1"/>
    <col min="1538" max="1538" width="30.85546875" style="545" customWidth="1"/>
    <col min="1539" max="1539" width="84.42578125" style="545" customWidth="1"/>
    <col min="1540" max="1540" width="42.7109375" style="545" customWidth="1"/>
    <col min="1541" max="1541" width="4.85546875" style="545" customWidth="1"/>
    <col min="1542" max="1792" width="11.42578125" style="545"/>
    <col min="1793" max="1793" width="4.85546875" style="545" customWidth="1"/>
    <col min="1794" max="1794" width="30.85546875" style="545" customWidth="1"/>
    <col min="1795" max="1795" width="84.42578125" style="545" customWidth="1"/>
    <col min="1796" max="1796" width="42.7109375" style="545" customWidth="1"/>
    <col min="1797" max="1797" width="4.85546875" style="545" customWidth="1"/>
    <col min="1798" max="2048" width="11.42578125" style="545"/>
    <col min="2049" max="2049" width="4.85546875" style="545" customWidth="1"/>
    <col min="2050" max="2050" width="30.85546875" style="545" customWidth="1"/>
    <col min="2051" max="2051" width="84.42578125" style="545" customWidth="1"/>
    <col min="2052" max="2052" width="42.7109375" style="545" customWidth="1"/>
    <col min="2053" max="2053" width="4.85546875" style="545" customWidth="1"/>
    <col min="2054" max="2304" width="11.42578125" style="545"/>
    <col min="2305" max="2305" width="4.85546875" style="545" customWidth="1"/>
    <col min="2306" max="2306" width="30.85546875" style="545" customWidth="1"/>
    <col min="2307" max="2307" width="84.42578125" style="545" customWidth="1"/>
    <col min="2308" max="2308" width="42.7109375" style="545" customWidth="1"/>
    <col min="2309" max="2309" width="4.85546875" style="545" customWidth="1"/>
    <col min="2310" max="2560" width="11.42578125" style="545"/>
    <col min="2561" max="2561" width="4.85546875" style="545" customWidth="1"/>
    <col min="2562" max="2562" width="30.85546875" style="545" customWidth="1"/>
    <col min="2563" max="2563" width="84.42578125" style="545" customWidth="1"/>
    <col min="2564" max="2564" width="42.7109375" style="545" customWidth="1"/>
    <col min="2565" max="2565" width="4.85546875" style="545" customWidth="1"/>
    <col min="2566" max="2816" width="11.42578125" style="545"/>
    <col min="2817" max="2817" width="4.85546875" style="545" customWidth="1"/>
    <col min="2818" max="2818" width="30.85546875" style="545" customWidth="1"/>
    <col min="2819" max="2819" width="84.42578125" style="545" customWidth="1"/>
    <col min="2820" max="2820" width="42.7109375" style="545" customWidth="1"/>
    <col min="2821" max="2821" width="4.85546875" style="545" customWidth="1"/>
    <col min="2822" max="3072" width="11.42578125" style="545"/>
    <col min="3073" max="3073" width="4.85546875" style="545" customWidth="1"/>
    <col min="3074" max="3074" width="30.85546875" style="545" customWidth="1"/>
    <col min="3075" max="3075" width="84.42578125" style="545" customWidth="1"/>
    <col min="3076" max="3076" width="42.7109375" style="545" customWidth="1"/>
    <col min="3077" max="3077" width="4.85546875" style="545" customWidth="1"/>
    <col min="3078" max="3328" width="11.42578125" style="545"/>
    <col min="3329" max="3329" width="4.85546875" style="545" customWidth="1"/>
    <col min="3330" max="3330" width="30.85546875" style="545" customWidth="1"/>
    <col min="3331" max="3331" width="84.42578125" style="545" customWidth="1"/>
    <col min="3332" max="3332" width="42.7109375" style="545" customWidth="1"/>
    <col min="3333" max="3333" width="4.85546875" style="545" customWidth="1"/>
    <col min="3334" max="3584" width="11.42578125" style="545"/>
    <col min="3585" max="3585" width="4.85546875" style="545" customWidth="1"/>
    <col min="3586" max="3586" width="30.85546875" style="545" customWidth="1"/>
    <col min="3587" max="3587" width="84.42578125" style="545" customWidth="1"/>
    <col min="3588" max="3588" width="42.7109375" style="545" customWidth="1"/>
    <col min="3589" max="3589" width="4.85546875" style="545" customWidth="1"/>
    <col min="3590" max="3840" width="11.42578125" style="545"/>
    <col min="3841" max="3841" width="4.85546875" style="545" customWidth="1"/>
    <col min="3842" max="3842" width="30.85546875" style="545" customWidth="1"/>
    <col min="3843" max="3843" width="84.42578125" style="545" customWidth="1"/>
    <col min="3844" max="3844" width="42.7109375" style="545" customWidth="1"/>
    <col min="3845" max="3845" width="4.85546875" style="545" customWidth="1"/>
    <col min="3846" max="4096" width="11.42578125" style="545"/>
    <col min="4097" max="4097" width="4.85546875" style="545" customWidth="1"/>
    <col min="4098" max="4098" width="30.85546875" style="545" customWidth="1"/>
    <col min="4099" max="4099" width="84.42578125" style="545" customWidth="1"/>
    <col min="4100" max="4100" width="42.7109375" style="545" customWidth="1"/>
    <col min="4101" max="4101" width="4.85546875" style="545" customWidth="1"/>
    <col min="4102" max="4352" width="11.42578125" style="545"/>
    <col min="4353" max="4353" width="4.85546875" style="545" customWidth="1"/>
    <col min="4354" max="4354" width="30.85546875" style="545" customWidth="1"/>
    <col min="4355" max="4355" width="84.42578125" style="545" customWidth="1"/>
    <col min="4356" max="4356" width="42.7109375" style="545" customWidth="1"/>
    <col min="4357" max="4357" width="4.85546875" style="545" customWidth="1"/>
    <col min="4358" max="4608" width="11.42578125" style="545"/>
    <col min="4609" max="4609" width="4.85546875" style="545" customWidth="1"/>
    <col min="4610" max="4610" width="30.85546875" style="545" customWidth="1"/>
    <col min="4611" max="4611" width="84.42578125" style="545" customWidth="1"/>
    <col min="4612" max="4612" width="42.7109375" style="545" customWidth="1"/>
    <col min="4613" max="4613" width="4.85546875" style="545" customWidth="1"/>
    <col min="4614" max="4864" width="11.42578125" style="545"/>
    <col min="4865" max="4865" width="4.85546875" style="545" customWidth="1"/>
    <col min="4866" max="4866" width="30.85546875" style="545" customWidth="1"/>
    <col min="4867" max="4867" width="84.42578125" style="545" customWidth="1"/>
    <col min="4868" max="4868" width="42.7109375" style="545" customWidth="1"/>
    <col min="4869" max="4869" width="4.85546875" style="545" customWidth="1"/>
    <col min="4870" max="5120" width="11.42578125" style="545"/>
    <col min="5121" max="5121" width="4.85546875" style="545" customWidth="1"/>
    <col min="5122" max="5122" width="30.85546875" style="545" customWidth="1"/>
    <col min="5123" max="5123" width="84.42578125" style="545" customWidth="1"/>
    <col min="5124" max="5124" width="42.7109375" style="545" customWidth="1"/>
    <col min="5125" max="5125" width="4.85546875" style="545" customWidth="1"/>
    <col min="5126" max="5376" width="11.42578125" style="545"/>
    <col min="5377" max="5377" width="4.85546875" style="545" customWidth="1"/>
    <col min="5378" max="5378" width="30.85546875" style="545" customWidth="1"/>
    <col min="5379" max="5379" width="84.42578125" style="545" customWidth="1"/>
    <col min="5380" max="5380" width="42.7109375" style="545" customWidth="1"/>
    <col min="5381" max="5381" width="4.85546875" style="545" customWidth="1"/>
    <col min="5382" max="5632" width="11.42578125" style="545"/>
    <col min="5633" max="5633" width="4.85546875" style="545" customWidth="1"/>
    <col min="5634" max="5634" width="30.85546875" style="545" customWidth="1"/>
    <col min="5635" max="5635" width="84.42578125" style="545" customWidth="1"/>
    <col min="5636" max="5636" width="42.7109375" style="545" customWidth="1"/>
    <col min="5637" max="5637" width="4.85546875" style="545" customWidth="1"/>
    <col min="5638" max="5888" width="11.42578125" style="545"/>
    <col min="5889" max="5889" width="4.85546875" style="545" customWidth="1"/>
    <col min="5890" max="5890" width="30.85546875" style="545" customWidth="1"/>
    <col min="5891" max="5891" width="84.42578125" style="545" customWidth="1"/>
    <col min="5892" max="5892" width="42.7109375" style="545" customWidth="1"/>
    <col min="5893" max="5893" width="4.85546875" style="545" customWidth="1"/>
    <col min="5894" max="6144" width="11.42578125" style="545"/>
    <col min="6145" max="6145" width="4.85546875" style="545" customWidth="1"/>
    <col min="6146" max="6146" width="30.85546875" style="545" customWidth="1"/>
    <col min="6147" max="6147" width="84.42578125" style="545" customWidth="1"/>
    <col min="6148" max="6148" width="42.7109375" style="545" customWidth="1"/>
    <col min="6149" max="6149" width="4.85546875" style="545" customWidth="1"/>
    <col min="6150" max="6400" width="11.42578125" style="545"/>
    <col min="6401" max="6401" width="4.85546875" style="545" customWidth="1"/>
    <col min="6402" max="6402" width="30.85546875" style="545" customWidth="1"/>
    <col min="6403" max="6403" width="84.42578125" style="545" customWidth="1"/>
    <col min="6404" max="6404" width="42.7109375" style="545" customWidth="1"/>
    <col min="6405" max="6405" width="4.85546875" style="545" customWidth="1"/>
    <col min="6406" max="6656" width="11.42578125" style="545"/>
    <col min="6657" max="6657" width="4.85546875" style="545" customWidth="1"/>
    <col min="6658" max="6658" width="30.85546875" style="545" customWidth="1"/>
    <col min="6659" max="6659" width="84.42578125" style="545" customWidth="1"/>
    <col min="6660" max="6660" width="42.7109375" style="545" customWidth="1"/>
    <col min="6661" max="6661" width="4.85546875" style="545" customWidth="1"/>
    <col min="6662" max="6912" width="11.42578125" style="545"/>
    <col min="6913" max="6913" width="4.85546875" style="545" customWidth="1"/>
    <col min="6914" max="6914" width="30.85546875" style="545" customWidth="1"/>
    <col min="6915" max="6915" width="84.42578125" style="545" customWidth="1"/>
    <col min="6916" max="6916" width="42.7109375" style="545" customWidth="1"/>
    <col min="6917" max="6917" width="4.85546875" style="545" customWidth="1"/>
    <col min="6918" max="7168" width="11.42578125" style="545"/>
    <col min="7169" max="7169" width="4.85546875" style="545" customWidth="1"/>
    <col min="7170" max="7170" width="30.85546875" style="545" customWidth="1"/>
    <col min="7171" max="7171" width="84.42578125" style="545" customWidth="1"/>
    <col min="7172" max="7172" width="42.7109375" style="545" customWidth="1"/>
    <col min="7173" max="7173" width="4.85546875" style="545" customWidth="1"/>
    <col min="7174" max="7424" width="11.42578125" style="545"/>
    <col min="7425" max="7425" width="4.85546875" style="545" customWidth="1"/>
    <col min="7426" max="7426" width="30.85546875" style="545" customWidth="1"/>
    <col min="7427" max="7427" width="84.42578125" style="545" customWidth="1"/>
    <col min="7428" max="7428" width="42.7109375" style="545" customWidth="1"/>
    <col min="7429" max="7429" width="4.85546875" style="545" customWidth="1"/>
    <col min="7430" max="7680" width="11.42578125" style="545"/>
    <col min="7681" max="7681" width="4.85546875" style="545" customWidth="1"/>
    <col min="7682" max="7682" width="30.85546875" style="545" customWidth="1"/>
    <col min="7683" max="7683" width="84.42578125" style="545" customWidth="1"/>
    <col min="7684" max="7684" width="42.7109375" style="545" customWidth="1"/>
    <col min="7685" max="7685" width="4.85546875" style="545" customWidth="1"/>
    <col min="7686" max="7936" width="11.42578125" style="545"/>
    <col min="7937" max="7937" width="4.85546875" style="545" customWidth="1"/>
    <col min="7938" max="7938" width="30.85546875" style="545" customWidth="1"/>
    <col min="7939" max="7939" width="84.42578125" style="545" customWidth="1"/>
    <col min="7940" max="7940" width="42.7109375" style="545" customWidth="1"/>
    <col min="7941" max="7941" width="4.85546875" style="545" customWidth="1"/>
    <col min="7942" max="8192" width="11.42578125" style="545"/>
    <col min="8193" max="8193" width="4.85546875" style="545" customWidth="1"/>
    <col min="8194" max="8194" width="30.85546875" style="545" customWidth="1"/>
    <col min="8195" max="8195" width="84.42578125" style="545" customWidth="1"/>
    <col min="8196" max="8196" width="42.7109375" style="545" customWidth="1"/>
    <col min="8197" max="8197" width="4.85546875" style="545" customWidth="1"/>
    <col min="8198" max="8448" width="11.42578125" style="545"/>
    <col min="8449" max="8449" width="4.85546875" style="545" customWidth="1"/>
    <col min="8450" max="8450" width="30.85546875" style="545" customWidth="1"/>
    <col min="8451" max="8451" width="84.42578125" style="545" customWidth="1"/>
    <col min="8452" max="8452" width="42.7109375" style="545" customWidth="1"/>
    <col min="8453" max="8453" width="4.85546875" style="545" customWidth="1"/>
    <col min="8454" max="8704" width="11.42578125" style="545"/>
    <col min="8705" max="8705" width="4.85546875" style="545" customWidth="1"/>
    <col min="8706" max="8706" width="30.85546875" style="545" customWidth="1"/>
    <col min="8707" max="8707" width="84.42578125" style="545" customWidth="1"/>
    <col min="8708" max="8708" width="42.7109375" style="545" customWidth="1"/>
    <col min="8709" max="8709" width="4.85546875" style="545" customWidth="1"/>
    <col min="8710" max="8960" width="11.42578125" style="545"/>
    <col min="8961" max="8961" width="4.85546875" style="545" customWidth="1"/>
    <col min="8962" max="8962" width="30.85546875" style="545" customWidth="1"/>
    <col min="8963" max="8963" width="84.42578125" style="545" customWidth="1"/>
    <col min="8964" max="8964" width="42.7109375" style="545" customWidth="1"/>
    <col min="8965" max="8965" width="4.85546875" style="545" customWidth="1"/>
    <col min="8966" max="9216" width="11.42578125" style="545"/>
    <col min="9217" max="9217" width="4.85546875" style="545" customWidth="1"/>
    <col min="9218" max="9218" width="30.85546875" style="545" customWidth="1"/>
    <col min="9219" max="9219" width="84.42578125" style="545" customWidth="1"/>
    <col min="9220" max="9220" width="42.7109375" style="545" customWidth="1"/>
    <col min="9221" max="9221" width="4.85546875" style="545" customWidth="1"/>
    <col min="9222" max="9472" width="11.42578125" style="545"/>
    <col min="9473" max="9473" width="4.85546875" style="545" customWidth="1"/>
    <col min="9474" max="9474" width="30.85546875" style="545" customWidth="1"/>
    <col min="9475" max="9475" width="84.42578125" style="545" customWidth="1"/>
    <col min="9476" max="9476" width="42.7109375" style="545" customWidth="1"/>
    <col min="9477" max="9477" width="4.85546875" style="545" customWidth="1"/>
    <col min="9478" max="9728" width="11.42578125" style="545"/>
    <col min="9729" max="9729" width="4.85546875" style="545" customWidth="1"/>
    <col min="9730" max="9730" width="30.85546875" style="545" customWidth="1"/>
    <col min="9731" max="9731" width="84.42578125" style="545" customWidth="1"/>
    <col min="9732" max="9732" width="42.7109375" style="545" customWidth="1"/>
    <col min="9733" max="9733" width="4.85546875" style="545" customWidth="1"/>
    <col min="9734" max="9984" width="11.42578125" style="545"/>
    <col min="9985" max="9985" width="4.85546875" style="545" customWidth="1"/>
    <col min="9986" max="9986" width="30.85546875" style="545" customWidth="1"/>
    <col min="9987" max="9987" width="84.42578125" style="545" customWidth="1"/>
    <col min="9988" max="9988" width="42.7109375" style="545" customWidth="1"/>
    <col min="9989" max="9989" width="4.85546875" style="545" customWidth="1"/>
    <col min="9990" max="10240" width="11.42578125" style="545"/>
    <col min="10241" max="10241" width="4.85546875" style="545" customWidth="1"/>
    <col min="10242" max="10242" width="30.85546875" style="545" customWidth="1"/>
    <col min="10243" max="10243" width="84.42578125" style="545" customWidth="1"/>
    <col min="10244" max="10244" width="42.7109375" style="545" customWidth="1"/>
    <col min="10245" max="10245" width="4.85546875" style="545" customWidth="1"/>
    <col min="10246" max="10496" width="11.42578125" style="545"/>
    <col min="10497" max="10497" width="4.85546875" style="545" customWidth="1"/>
    <col min="10498" max="10498" width="30.85546875" style="545" customWidth="1"/>
    <col min="10499" max="10499" width="84.42578125" style="545" customWidth="1"/>
    <col min="10500" max="10500" width="42.7109375" style="545" customWidth="1"/>
    <col min="10501" max="10501" width="4.85546875" style="545" customWidth="1"/>
    <col min="10502" max="10752" width="11.42578125" style="545"/>
    <col min="10753" max="10753" width="4.85546875" style="545" customWidth="1"/>
    <col min="10754" max="10754" width="30.85546875" style="545" customWidth="1"/>
    <col min="10755" max="10755" width="84.42578125" style="545" customWidth="1"/>
    <col min="10756" max="10756" width="42.7109375" style="545" customWidth="1"/>
    <col min="10757" max="10757" width="4.85546875" style="545" customWidth="1"/>
    <col min="10758" max="11008" width="11.42578125" style="545"/>
    <col min="11009" max="11009" width="4.85546875" style="545" customWidth="1"/>
    <col min="11010" max="11010" width="30.85546875" style="545" customWidth="1"/>
    <col min="11011" max="11011" width="84.42578125" style="545" customWidth="1"/>
    <col min="11012" max="11012" width="42.7109375" style="545" customWidth="1"/>
    <col min="11013" max="11013" width="4.85546875" style="545" customWidth="1"/>
    <col min="11014" max="11264" width="11.42578125" style="545"/>
    <col min="11265" max="11265" width="4.85546875" style="545" customWidth="1"/>
    <col min="11266" max="11266" width="30.85546875" style="545" customWidth="1"/>
    <col min="11267" max="11267" width="84.42578125" style="545" customWidth="1"/>
    <col min="11268" max="11268" width="42.7109375" style="545" customWidth="1"/>
    <col min="11269" max="11269" width="4.85546875" style="545" customWidth="1"/>
    <col min="11270" max="11520" width="11.42578125" style="545"/>
    <col min="11521" max="11521" width="4.85546875" style="545" customWidth="1"/>
    <col min="11522" max="11522" width="30.85546875" style="545" customWidth="1"/>
    <col min="11523" max="11523" width="84.42578125" style="545" customWidth="1"/>
    <col min="11524" max="11524" width="42.7109375" style="545" customWidth="1"/>
    <col min="11525" max="11525" width="4.85546875" style="545" customWidth="1"/>
    <col min="11526" max="11776" width="11.42578125" style="545"/>
    <col min="11777" max="11777" width="4.85546875" style="545" customWidth="1"/>
    <col min="11778" max="11778" width="30.85546875" style="545" customWidth="1"/>
    <col min="11779" max="11779" width="84.42578125" style="545" customWidth="1"/>
    <col min="11780" max="11780" width="42.7109375" style="545" customWidth="1"/>
    <col min="11781" max="11781" width="4.85546875" style="545" customWidth="1"/>
    <col min="11782" max="12032" width="11.42578125" style="545"/>
    <col min="12033" max="12033" width="4.85546875" style="545" customWidth="1"/>
    <col min="12034" max="12034" width="30.85546875" style="545" customWidth="1"/>
    <col min="12035" max="12035" width="84.42578125" style="545" customWidth="1"/>
    <col min="12036" max="12036" width="42.7109375" style="545" customWidth="1"/>
    <col min="12037" max="12037" width="4.85546875" style="545" customWidth="1"/>
    <col min="12038" max="12288" width="11.42578125" style="545"/>
    <col min="12289" max="12289" width="4.85546875" style="545" customWidth="1"/>
    <col min="12290" max="12290" width="30.85546875" style="545" customWidth="1"/>
    <col min="12291" max="12291" width="84.42578125" style="545" customWidth="1"/>
    <col min="12292" max="12292" width="42.7109375" style="545" customWidth="1"/>
    <col min="12293" max="12293" width="4.85546875" style="545" customWidth="1"/>
    <col min="12294" max="12544" width="11.42578125" style="545"/>
    <col min="12545" max="12545" width="4.85546875" style="545" customWidth="1"/>
    <col min="12546" max="12546" width="30.85546875" style="545" customWidth="1"/>
    <col min="12547" max="12547" width="84.42578125" style="545" customWidth="1"/>
    <col min="12548" max="12548" width="42.7109375" style="545" customWidth="1"/>
    <col min="12549" max="12549" width="4.85546875" style="545" customWidth="1"/>
    <col min="12550" max="12800" width="11.42578125" style="545"/>
    <col min="12801" max="12801" width="4.85546875" style="545" customWidth="1"/>
    <col min="12802" max="12802" width="30.85546875" style="545" customWidth="1"/>
    <col min="12803" max="12803" width="84.42578125" style="545" customWidth="1"/>
    <col min="12804" max="12804" width="42.7109375" style="545" customWidth="1"/>
    <col min="12805" max="12805" width="4.85546875" style="545" customWidth="1"/>
    <col min="12806" max="13056" width="11.42578125" style="545"/>
    <col min="13057" max="13057" width="4.85546875" style="545" customWidth="1"/>
    <col min="13058" max="13058" width="30.85546875" style="545" customWidth="1"/>
    <col min="13059" max="13059" width="84.42578125" style="545" customWidth="1"/>
    <col min="13060" max="13060" width="42.7109375" style="545" customWidth="1"/>
    <col min="13061" max="13061" width="4.85546875" style="545" customWidth="1"/>
    <col min="13062" max="13312" width="11.42578125" style="545"/>
    <col min="13313" max="13313" width="4.85546875" style="545" customWidth="1"/>
    <col min="13314" max="13314" width="30.85546875" style="545" customWidth="1"/>
    <col min="13315" max="13315" width="84.42578125" style="545" customWidth="1"/>
    <col min="13316" max="13316" width="42.7109375" style="545" customWidth="1"/>
    <col min="13317" max="13317" width="4.85546875" style="545" customWidth="1"/>
    <col min="13318" max="13568" width="11.42578125" style="545"/>
    <col min="13569" max="13569" width="4.85546875" style="545" customWidth="1"/>
    <col min="13570" max="13570" width="30.85546875" style="545" customWidth="1"/>
    <col min="13571" max="13571" width="84.42578125" style="545" customWidth="1"/>
    <col min="13572" max="13572" width="42.7109375" style="545" customWidth="1"/>
    <col min="13573" max="13573" width="4.85546875" style="545" customWidth="1"/>
    <col min="13574" max="13824" width="11.42578125" style="545"/>
    <col min="13825" max="13825" width="4.85546875" style="545" customWidth="1"/>
    <col min="13826" max="13826" width="30.85546875" style="545" customWidth="1"/>
    <col min="13827" max="13827" width="84.42578125" style="545" customWidth="1"/>
    <col min="13828" max="13828" width="42.7109375" style="545" customWidth="1"/>
    <col min="13829" max="13829" width="4.85546875" style="545" customWidth="1"/>
    <col min="13830" max="14080" width="11.42578125" style="545"/>
    <col min="14081" max="14081" width="4.85546875" style="545" customWidth="1"/>
    <col min="14082" max="14082" width="30.85546875" style="545" customWidth="1"/>
    <col min="14083" max="14083" width="84.42578125" style="545" customWidth="1"/>
    <col min="14084" max="14084" width="42.7109375" style="545" customWidth="1"/>
    <col min="14085" max="14085" width="4.85546875" style="545" customWidth="1"/>
    <col min="14086" max="14336" width="11.42578125" style="545"/>
    <col min="14337" max="14337" width="4.85546875" style="545" customWidth="1"/>
    <col min="14338" max="14338" width="30.85546875" style="545" customWidth="1"/>
    <col min="14339" max="14339" width="84.42578125" style="545" customWidth="1"/>
    <col min="14340" max="14340" width="42.7109375" style="545" customWidth="1"/>
    <col min="14341" max="14341" width="4.85546875" style="545" customWidth="1"/>
    <col min="14342" max="14592" width="11.42578125" style="545"/>
    <col min="14593" max="14593" width="4.85546875" style="545" customWidth="1"/>
    <col min="14594" max="14594" width="30.85546875" style="545" customWidth="1"/>
    <col min="14595" max="14595" width="84.42578125" style="545" customWidth="1"/>
    <col min="14596" max="14596" width="42.7109375" style="545" customWidth="1"/>
    <col min="14597" max="14597" width="4.85546875" style="545" customWidth="1"/>
    <col min="14598" max="14848" width="11.42578125" style="545"/>
    <col min="14849" max="14849" width="4.85546875" style="545" customWidth="1"/>
    <col min="14850" max="14850" width="30.85546875" style="545" customWidth="1"/>
    <col min="14851" max="14851" width="84.42578125" style="545" customWidth="1"/>
    <col min="14852" max="14852" width="42.7109375" style="545" customWidth="1"/>
    <col min="14853" max="14853" width="4.85546875" style="545" customWidth="1"/>
    <col min="14854" max="15104" width="11.42578125" style="545"/>
    <col min="15105" max="15105" width="4.85546875" style="545" customWidth="1"/>
    <col min="15106" max="15106" width="30.85546875" style="545" customWidth="1"/>
    <col min="15107" max="15107" width="84.42578125" style="545" customWidth="1"/>
    <col min="15108" max="15108" width="42.7109375" style="545" customWidth="1"/>
    <col min="15109" max="15109" width="4.85546875" style="545" customWidth="1"/>
    <col min="15110" max="15360" width="11.42578125" style="545"/>
    <col min="15361" max="15361" width="4.85546875" style="545" customWidth="1"/>
    <col min="15362" max="15362" width="30.85546875" style="545" customWidth="1"/>
    <col min="15363" max="15363" width="84.42578125" style="545" customWidth="1"/>
    <col min="15364" max="15364" width="42.7109375" style="545" customWidth="1"/>
    <col min="15365" max="15365" width="4.85546875" style="545" customWidth="1"/>
    <col min="15366" max="15616" width="11.42578125" style="545"/>
    <col min="15617" max="15617" width="4.85546875" style="545" customWidth="1"/>
    <col min="15618" max="15618" width="30.85546875" style="545" customWidth="1"/>
    <col min="15619" max="15619" width="84.42578125" style="545" customWidth="1"/>
    <col min="15620" max="15620" width="42.7109375" style="545" customWidth="1"/>
    <col min="15621" max="15621" width="4.85546875" style="545" customWidth="1"/>
    <col min="15622" max="15872" width="11.42578125" style="545"/>
    <col min="15873" max="15873" width="4.85546875" style="545" customWidth="1"/>
    <col min="15874" max="15874" width="30.85546875" style="545" customWidth="1"/>
    <col min="15875" max="15875" width="84.42578125" style="545" customWidth="1"/>
    <col min="15876" max="15876" width="42.7109375" style="545" customWidth="1"/>
    <col min="15877" max="15877" width="4.85546875" style="545" customWidth="1"/>
    <col min="15878" max="16128" width="11.42578125" style="545"/>
    <col min="16129" max="16129" width="4.85546875" style="545" customWidth="1"/>
    <col min="16130" max="16130" width="30.85546875" style="545" customWidth="1"/>
    <col min="16131" max="16131" width="84.42578125" style="545" customWidth="1"/>
    <col min="16132" max="16132" width="42.7109375" style="545" customWidth="1"/>
    <col min="16133" max="16133" width="4.85546875" style="545" customWidth="1"/>
    <col min="16134" max="16384" width="11.42578125" style="545"/>
  </cols>
  <sheetData>
    <row r="1" spans="1:8" s="217" customFormat="1" ht="15" customHeight="1">
      <c r="B1" s="1023" t="s">
        <v>542</v>
      </c>
      <c r="C1" s="1023"/>
      <c r="D1" s="613"/>
      <c r="E1" s="613"/>
    </row>
    <row r="2" spans="1:8" s="217" customFormat="1">
      <c r="B2" s="613" t="s">
        <v>3734</v>
      </c>
      <c r="C2" s="613"/>
      <c r="D2" s="613"/>
      <c r="E2" s="613"/>
    </row>
    <row r="3" spans="1:8" s="217" customFormat="1">
      <c r="B3" s="613" t="s">
        <v>0</v>
      </c>
      <c r="C3" s="613"/>
      <c r="D3" s="613"/>
      <c r="E3" s="613"/>
    </row>
    <row r="4" spans="1:8">
      <c r="A4" s="542"/>
      <c r="B4" s="543" t="s">
        <v>3</v>
      </c>
      <c r="C4" s="468" t="s">
        <v>592</v>
      </c>
      <c r="D4" s="289"/>
      <c r="E4" s="544"/>
      <c r="F4" s="249"/>
      <c r="G4" s="249"/>
      <c r="H4" s="249"/>
    </row>
    <row r="5" spans="1:8">
      <c r="A5" s="542"/>
      <c r="B5" s="548"/>
      <c r="C5" s="542"/>
      <c r="D5" s="542"/>
      <c r="E5" s="548"/>
    </row>
    <row r="6" spans="1:8" s="550" customFormat="1">
      <c r="A6" s="549"/>
      <c r="B6" s="610"/>
      <c r="C6" s="549"/>
      <c r="D6" s="549"/>
      <c r="E6" s="610"/>
    </row>
    <row r="7" spans="1:8" s="168" customFormat="1">
      <c r="A7" s="614" t="s">
        <v>543</v>
      </c>
      <c r="B7" s="615"/>
      <c r="C7" s="615" t="s">
        <v>544</v>
      </c>
      <c r="D7" s="615" t="s">
        <v>545</v>
      </c>
      <c r="E7" s="552"/>
    </row>
    <row r="8" spans="1:8" s="550" customFormat="1">
      <c r="A8" s="553"/>
      <c r="B8" s="679" t="s">
        <v>1292</v>
      </c>
      <c r="C8" s="554" t="s">
        <v>996</v>
      </c>
      <c r="D8" s="713">
        <v>183.4</v>
      </c>
      <c r="E8" s="555"/>
    </row>
    <row r="9" spans="1:8" s="550" customFormat="1">
      <c r="A9" s="553"/>
      <c r="B9" s="679" t="s">
        <v>1291</v>
      </c>
      <c r="C9" s="554" t="s">
        <v>983</v>
      </c>
      <c r="D9" s="714">
        <v>175.64</v>
      </c>
      <c r="E9" s="555"/>
    </row>
    <row r="10" spans="1:8" s="550" customFormat="1">
      <c r="A10" s="553"/>
      <c r="B10" s="679" t="s">
        <v>1290</v>
      </c>
      <c r="C10" s="554" t="s">
        <v>983</v>
      </c>
      <c r="D10" s="714">
        <v>175.64</v>
      </c>
      <c r="E10" s="555"/>
    </row>
    <row r="11" spans="1:8" s="550" customFormat="1">
      <c r="A11" s="553"/>
      <c r="B11" s="679" t="s">
        <v>1293</v>
      </c>
      <c r="C11" s="554" t="s">
        <v>998</v>
      </c>
      <c r="D11" s="714">
        <v>337.2</v>
      </c>
      <c r="E11" s="555"/>
    </row>
    <row r="12" spans="1:8" s="550" customFormat="1">
      <c r="A12" s="553"/>
      <c r="B12" s="679" t="s">
        <v>1295</v>
      </c>
      <c r="C12" s="554" t="s">
        <v>1296</v>
      </c>
      <c r="D12" s="714">
        <v>1300</v>
      </c>
      <c r="E12" s="555"/>
    </row>
    <row r="13" spans="1:8" s="550" customFormat="1">
      <c r="A13" s="553"/>
      <c r="B13" s="679" t="s">
        <v>1894</v>
      </c>
      <c r="C13" s="554" t="s">
        <v>1025</v>
      </c>
      <c r="D13" s="714">
        <v>1200.5999999999999</v>
      </c>
      <c r="E13" s="555"/>
    </row>
    <row r="14" spans="1:8" s="550" customFormat="1">
      <c r="A14" s="553"/>
      <c r="B14" s="679" t="s">
        <v>1289</v>
      </c>
      <c r="C14" s="554" t="s">
        <v>983</v>
      </c>
      <c r="D14" s="714">
        <v>175.64</v>
      </c>
      <c r="E14" s="555"/>
    </row>
    <row r="15" spans="1:8" s="550" customFormat="1">
      <c r="A15" s="553"/>
      <c r="B15" s="679" t="s">
        <v>1288</v>
      </c>
      <c r="C15" s="554" t="s">
        <v>978</v>
      </c>
      <c r="D15" s="714">
        <v>400.92</v>
      </c>
      <c r="E15" s="555"/>
    </row>
    <row r="16" spans="1:8" s="550" customFormat="1">
      <c r="A16" s="553"/>
      <c r="B16" s="679" t="s">
        <v>1381</v>
      </c>
      <c r="C16" s="554" t="s">
        <v>978</v>
      </c>
      <c r="D16" s="714">
        <v>400.92</v>
      </c>
      <c r="E16" s="555"/>
    </row>
    <row r="17" spans="1:5" s="550" customFormat="1">
      <c r="A17" s="553"/>
      <c r="B17" s="679" t="s">
        <v>1476</v>
      </c>
      <c r="C17" s="554" t="s">
        <v>983</v>
      </c>
      <c r="D17" s="714">
        <v>216.73</v>
      </c>
      <c r="E17" s="555"/>
    </row>
    <row r="18" spans="1:5" s="550" customFormat="1">
      <c r="A18" s="553"/>
      <c r="B18" s="679" t="s">
        <v>1475</v>
      </c>
      <c r="C18" s="554" t="s">
        <v>1137</v>
      </c>
      <c r="D18" s="714">
        <v>1719</v>
      </c>
      <c r="E18" s="555"/>
    </row>
    <row r="19" spans="1:5" s="550" customFormat="1">
      <c r="A19" s="553"/>
      <c r="B19" s="679" t="s">
        <v>1474</v>
      </c>
      <c r="C19" s="554" t="s">
        <v>1054</v>
      </c>
      <c r="D19" s="714">
        <v>872.32</v>
      </c>
      <c r="E19" s="555"/>
    </row>
    <row r="20" spans="1:5" s="550" customFormat="1">
      <c r="A20" s="553"/>
      <c r="B20" s="679" t="s">
        <v>1473</v>
      </c>
      <c r="C20" s="554" t="s">
        <v>1054</v>
      </c>
      <c r="D20" s="714">
        <v>872.32</v>
      </c>
      <c r="E20" s="555"/>
    </row>
    <row r="21" spans="1:5" s="550" customFormat="1">
      <c r="A21" s="553"/>
      <c r="B21" s="679" t="s">
        <v>1297</v>
      </c>
      <c r="C21" s="554" t="s">
        <v>1002</v>
      </c>
      <c r="D21" s="714">
        <v>542.9</v>
      </c>
      <c r="E21" s="555"/>
    </row>
    <row r="22" spans="1:5" s="550" customFormat="1">
      <c r="A22" s="553"/>
      <c r="B22" s="679" t="s">
        <v>1893</v>
      </c>
      <c r="C22" s="554" t="s">
        <v>1025</v>
      </c>
      <c r="D22" s="714">
        <v>1200.5999999999999</v>
      </c>
      <c r="E22" s="555"/>
    </row>
    <row r="23" spans="1:5" s="550" customFormat="1">
      <c r="A23" s="553"/>
      <c r="B23" s="679" t="s">
        <v>3770</v>
      </c>
      <c r="C23" s="554" t="s">
        <v>983</v>
      </c>
      <c r="D23" s="714">
        <v>489.52</v>
      </c>
      <c r="E23" s="555"/>
    </row>
    <row r="24" spans="1:5" s="550" customFormat="1">
      <c r="A24" s="553"/>
      <c r="B24" s="679" t="s">
        <v>1892</v>
      </c>
      <c r="C24" s="554" t="s">
        <v>1126</v>
      </c>
      <c r="D24" s="714">
        <v>1036.75</v>
      </c>
      <c r="E24" s="555"/>
    </row>
    <row r="25" spans="1:5" s="550" customFormat="1">
      <c r="A25" s="553"/>
      <c r="B25" s="679" t="s">
        <v>1890</v>
      </c>
      <c r="C25" s="554" t="s">
        <v>1021</v>
      </c>
      <c r="D25" s="714">
        <v>210.29</v>
      </c>
      <c r="E25" s="555"/>
    </row>
    <row r="26" spans="1:5" s="550" customFormat="1">
      <c r="A26" s="553"/>
      <c r="B26" s="679" t="s">
        <v>3771</v>
      </c>
      <c r="C26" s="554" t="s">
        <v>983</v>
      </c>
      <c r="D26" s="714">
        <v>489.52</v>
      </c>
      <c r="E26" s="555"/>
    </row>
    <row r="27" spans="1:5" s="550" customFormat="1">
      <c r="A27" s="553"/>
      <c r="B27" s="679" t="s">
        <v>1298</v>
      </c>
      <c r="C27" s="554" t="s">
        <v>1147</v>
      </c>
      <c r="D27" s="714">
        <v>635.67999999999995</v>
      </c>
      <c r="E27" s="555"/>
    </row>
    <row r="28" spans="1:5" s="550" customFormat="1">
      <c r="A28" s="553"/>
      <c r="B28" s="679" t="s">
        <v>1889</v>
      </c>
      <c r="C28" s="554" t="s">
        <v>1021</v>
      </c>
      <c r="D28" s="714">
        <v>210.29</v>
      </c>
      <c r="E28" s="555"/>
    </row>
    <row r="29" spans="1:5" s="550" customFormat="1">
      <c r="A29" s="553"/>
      <c r="B29" s="679" t="s">
        <v>1299</v>
      </c>
      <c r="C29" s="554" t="s">
        <v>983</v>
      </c>
      <c r="D29" s="714">
        <v>483.72</v>
      </c>
      <c r="E29" s="555"/>
    </row>
    <row r="30" spans="1:5" s="550" customFormat="1">
      <c r="A30" s="553"/>
      <c r="B30" s="679" t="s">
        <v>1300</v>
      </c>
      <c r="C30" s="554" t="s">
        <v>983</v>
      </c>
      <c r="D30" s="714">
        <v>483.72</v>
      </c>
      <c r="E30" s="555"/>
    </row>
    <row r="31" spans="1:5" s="550" customFormat="1">
      <c r="A31" s="553"/>
      <c r="B31" s="679" t="s">
        <v>1301</v>
      </c>
      <c r="C31" s="554" t="s">
        <v>983</v>
      </c>
      <c r="D31" s="714">
        <v>483.72</v>
      </c>
      <c r="E31" s="555"/>
    </row>
    <row r="32" spans="1:5" s="550" customFormat="1">
      <c r="A32" s="553"/>
      <c r="B32" s="679" t="s">
        <v>1302</v>
      </c>
      <c r="C32" s="554" t="s">
        <v>978</v>
      </c>
      <c r="D32" s="714">
        <v>400.92</v>
      </c>
      <c r="E32" s="555"/>
    </row>
    <row r="33" spans="1:5" s="550" customFormat="1">
      <c r="A33" s="553"/>
      <c r="B33" s="679" t="s">
        <v>1303</v>
      </c>
      <c r="C33" s="554" t="s">
        <v>983</v>
      </c>
      <c r="D33" s="714">
        <v>175.64</v>
      </c>
      <c r="E33" s="555"/>
    </row>
    <row r="34" spans="1:5" s="550" customFormat="1">
      <c r="A34" s="553"/>
      <c r="B34" s="679" t="s">
        <v>1895</v>
      </c>
      <c r="C34" s="554" t="s">
        <v>1068</v>
      </c>
      <c r="D34" s="714">
        <v>3074</v>
      </c>
      <c r="E34" s="555"/>
    </row>
    <row r="35" spans="1:5" s="550" customFormat="1">
      <c r="A35" s="553"/>
      <c r="B35" s="679" t="s">
        <v>1974</v>
      </c>
      <c r="C35" s="554" t="s">
        <v>1021</v>
      </c>
      <c r="D35" s="714">
        <v>210.29</v>
      </c>
      <c r="E35" s="555"/>
    </row>
    <row r="36" spans="1:5" s="550" customFormat="1">
      <c r="A36" s="553"/>
      <c r="B36" s="679" t="s">
        <v>1973</v>
      </c>
      <c r="C36" s="554" t="s">
        <v>1000</v>
      </c>
      <c r="D36" s="714">
        <v>651.66999999999996</v>
      </c>
      <c r="E36" s="555"/>
    </row>
    <row r="37" spans="1:5" s="550" customFormat="1">
      <c r="A37" s="553"/>
      <c r="B37" s="679" t="s">
        <v>1972</v>
      </c>
      <c r="C37" s="554" t="s">
        <v>1141</v>
      </c>
      <c r="D37" s="714">
        <v>2059</v>
      </c>
      <c r="E37" s="555"/>
    </row>
    <row r="38" spans="1:5" s="550" customFormat="1">
      <c r="A38" s="553"/>
      <c r="B38" s="679" t="s">
        <v>1971</v>
      </c>
      <c r="C38" s="554" t="s">
        <v>1087</v>
      </c>
      <c r="D38" s="714">
        <v>365.53</v>
      </c>
      <c r="E38" s="555"/>
    </row>
    <row r="39" spans="1:5" s="550" customFormat="1">
      <c r="A39" s="553"/>
      <c r="B39" s="679" t="s">
        <v>1970</v>
      </c>
      <c r="C39" s="554" t="s">
        <v>983</v>
      </c>
      <c r="D39" s="714">
        <v>175.64</v>
      </c>
      <c r="E39" s="555"/>
    </row>
    <row r="40" spans="1:5" s="550" customFormat="1">
      <c r="A40" s="553"/>
      <c r="B40" s="679" t="s">
        <v>1969</v>
      </c>
      <c r="C40" s="554" t="s">
        <v>983</v>
      </c>
      <c r="D40" s="714">
        <v>175.64</v>
      </c>
      <c r="E40" s="555"/>
    </row>
    <row r="41" spans="1:5" s="550" customFormat="1">
      <c r="A41" s="553"/>
      <c r="B41" s="679" t="s">
        <v>1968</v>
      </c>
      <c r="C41" s="554" t="s">
        <v>983</v>
      </c>
      <c r="D41" s="714">
        <v>175.64</v>
      </c>
      <c r="E41" s="555"/>
    </row>
    <row r="42" spans="1:5" s="550" customFormat="1">
      <c r="A42" s="553"/>
      <c r="B42" s="679" t="s">
        <v>1967</v>
      </c>
      <c r="C42" s="554" t="s">
        <v>983</v>
      </c>
      <c r="D42" s="714">
        <v>175.64</v>
      </c>
      <c r="E42" s="555"/>
    </row>
    <row r="43" spans="1:5" s="550" customFormat="1">
      <c r="A43" s="553"/>
      <c r="B43" s="679" t="s">
        <v>1966</v>
      </c>
      <c r="C43" s="554" t="s">
        <v>978</v>
      </c>
      <c r="D43" s="714">
        <v>400.92</v>
      </c>
      <c r="E43" s="555"/>
    </row>
    <row r="44" spans="1:5" s="550" customFormat="1">
      <c r="A44" s="553"/>
      <c r="B44" s="679" t="s">
        <v>1467</v>
      </c>
      <c r="C44" s="554" t="s">
        <v>983</v>
      </c>
      <c r="D44" s="714">
        <v>374.68</v>
      </c>
      <c r="E44" s="555"/>
    </row>
    <row r="45" spans="1:5" s="550" customFormat="1">
      <c r="A45" s="553"/>
      <c r="B45" s="679" t="s">
        <v>1468</v>
      </c>
      <c r="C45" s="554" t="s">
        <v>983</v>
      </c>
      <c r="D45" s="714">
        <v>374.68</v>
      </c>
      <c r="E45" s="555"/>
    </row>
    <row r="46" spans="1:5" s="550" customFormat="1">
      <c r="A46" s="553"/>
      <c r="B46" s="679" t="s">
        <v>1469</v>
      </c>
      <c r="C46" s="554" t="s">
        <v>983</v>
      </c>
      <c r="D46" s="714">
        <v>374.68</v>
      </c>
      <c r="E46" s="555"/>
    </row>
    <row r="47" spans="1:5" s="550" customFormat="1">
      <c r="A47" s="553"/>
      <c r="B47" s="679" t="s">
        <v>1470</v>
      </c>
      <c r="C47" s="554" t="s">
        <v>1147</v>
      </c>
      <c r="D47" s="714">
        <v>635.67999999999995</v>
      </c>
      <c r="E47" s="555"/>
    </row>
    <row r="48" spans="1:5" s="550" customFormat="1">
      <c r="A48" s="553"/>
      <c r="B48" s="679" t="s">
        <v>1471</v>
      </c>
      <c r="C48" s="554" t="s">
        <v>990</v>
      </c>
      <c r="D48" s="714">
        <v>829.4</v>
      </c>
      <c r="E48" s="555"/>
    </row>
    <row r="49" spans="1:5" s="550" customFormat="1">
      <c r="A49" s="553"/>
      <c r="B49" s="679" t="s">
        <v>1472</v>
      </c>
      <c r="C49" s="554" t="s">
        <v>983</v>
      </c>
      <c r="D49" s="714">
        <v>483.72</v>
      </c>
      <c r="E49" s="555"/>
    </row>
    <row r="50" spans="1:5" s="550" customFormat="1">
      <c r="A50" s="553"/>
      <c r="B50" s="679" t="s">
        <v>1396</v>
      </c>
      <c r="C50" s="554" t="s">
        <v>1210</v>
      </c>
      <c r="D50" s="714">
        <v>412.51</v>
      </c>
      <c r="E50" s="555"/>
    </row>
    <row r="51" spans="1:5" s="550" customFormat="1">
      <c r="A51" s="553"/>
      <c r="B51" s="679" t="s">
        <v>1965</v>
      </c>
      <c r="C51" s="554" t="s">
        <v>978</v>
      </c>
      <c r="D51" s="714">
        <v>400.92</v>
      </c>
      <c r="E51" s="555"/>
    </row>
    <row r="52" spans="1:5" s="550" customFormat="1">
      <c r="A52" s="553"/>
      <c r="B52" s="679" t="s">
        <v>1964</v>
      </c>
      <c r="C52" s="554" t="s">
        <v>1068</v>
      </c>
      <c r="D52" s="714">
        <v>725.93</v>
      </c>
      <c r="E52" s="555"/>
    </row>
    <row r="53" spans="1:5" s="550" customFormat="1">
      <c r="A53" s="553"/>
      <c r="B53" s="679" t="s">
        <v>1963</v>
      </c>
      <c r="C53" s="554" t="s">
        <v>1054</v>
      </c>
      <c r="D53" s="714">
        <v>872.32</v>
      </c>
      <c r="E53" s="555"/>
    </row>
    <row r="54" spans="1:5" s="550" customFormat="1">
      <c r="A54" s="553"/>
      <c r="B54" s="679" t="s">
        <v>1961</v>
      </c>
      <c r="C54" s="554" t="s">
        <v>988</v>
      </c>
      <c r="D54" s="714">
        <v>1744.17</v>
      </c>
      <c r="E54" s="555"/>
    </row>
    <row r="55" spans="1:5" s="550" customFormat="1">
      <c r="A55" s="553"/>
      <c r="B55" s="679" t="s">
        <v>1960</v>
      </c>
      <c r="C55" s="554" t="s">
        <v>990</v>
      </c>
      <c r="D55" s="714">
        <v>638.44000000000005</v>
      </c>
      <c r="E55" s="555"/>
    </row>
    <row r="56" spans="1:5" s="550" customFormat="1">
      <c r="A56" s="553"/>
      <c r="B56" s="679" t="s">
        <v>1959</v>
      </c>
      <c r="C56" s="554" t="s">
        <v>983</v>
      </c>
      <c r="D56" s="714">
        <v>483.72</v>
      </c>
      <c r="E56" s="555"/>
    </row>
    <row r="57" spans="1:5" s="550" customFormat="1">
      <c r="A57" s="553"/>
      <c r="B57" s="679" t="s">
        <v>1958</v>
      </c>
      <c r="C57" s="554" t="s">
        <v>983</v>
      </c>
      <c r="D57" s="714">
        <v>483.72</v>
      </c>
      <c r="E57" s="555"/>
    </row>
    <row r="58" spans="1:5" s="550" customFormat="1">
      <c r="A58" s="553"/>
      <c r="B58" s="679" t="s">
        <v>1925</v>
      </c>
      <c r="C58" s="554" t="s">
        <v>983</v>
      </c>
      <c r="D58" s="714">
        <v>483.72</v>
      </c>
      <c r="E58" s="555"/>
    </row>
    <row r="59" spans="1:5" s="550" customFormat="1">
      <c r="A59" s="553"/>
      <c r="B59" s="679" t="s">
        <v>1294</v>
      </c>
      <c r="C59" s="554" t="s">
        <v>1000</v>
      </c>
      <c r="D59" s="714">
        <v>651.66999999999996</v>
      </c>
      <c r="E59" s="555"/>
    </row>
    <row r="60" spans="1:5" s="550" customFormat="1">
      <c r="A60" s="553"/>
      <c r="B60" s="679" t="s">
        <v>1313</v>
      </c>
      <c r="C60" s="554" t="s">
        <v>1000</v>
      </c>
      <c r="D60" s="714">
        <v>651.66999999999996</v>
      </c>
      <c r="E60" s="555"/>
    </row>
    <row r="61" spans="1:5" s="550" customFormat="1">
      <c r="A61" s="553"/>
      <c r="B61" s="679" t="s">
        <v>1272</v>
      </c>
      <c r="C61" s="554" t="s">
        <v>988</v>
      </c>
      <c r="D61" s="714">
        <v>1744.17</v>
      </c>
      <c r="E61" s="555"/>
    </row>
    <row r="62" spans="1:5" s="550" customFormat="1">
      <c r="A62" s="553"/>
      <c r="B62" s="679" t="s">
        <v>1273</v>
      </c>
      <c r="C62" s="554" t="s">
        <v>988</v>
      </c>
      <c r="D62" s="714">
        <v>1744.17</v>
      </c>
      <c r="E62" s="555"/>
    </row>
    <row r="63" spans="1:5" s="550" customFormat="1">
      <c r="A63" s="553"/>
      <c r="B63" s="679" t="s">
        <v>1878</v>
      </c>
      <c r="C63" s="554" t="s">
        <v>1137</v>
      </c>
      <c r="D63" s="714">
        <v>1719</v>
      </c>
      <c r="E63" s="555"/>
    </row>
    <row r="64" spans="1:5" s="550" customFormat="1">
      <c r="A64" s="553"/>
      <c r="B64" s="679" t="s">
        <v>1274</v>
      </c>
      <c r="C64" s="554" t="s">
        <v>978</v>
      </c>
      <c r="D64" s="714">
        <v>400.92</v>
      </c>
      <c r="E64" s="555"/>
    </row>
    <row r="65" spans="1:5" s="550" customFormat="1">
      <c r="A65" s="553"/>
      <c r="B65" s="679" t="s">
        <v>1260</v>
      </c>
      <c r="C65" s="554" t="s">
        <v>978</v>
      </c>
      <c r="D65" s="714">
        <v>400.92</v>
      </c>
      <c r="E65" s="555"/>
    </row>
    <row r="66" spans="1:5" s="550" customFormat="1">
      <c r="A66" s="553"/>
      <c r="B66" s="679" t="s">
        <v>1275</v>
      </c>
      <c r="C66" s="554" t="s">
        <v>978</v>
      </c>
      <c r="D66" s="714">
        <v>400.92</v>
      </c>
      <c r="E66" s="555"/>
    </row>
    <row r="67" spans="1:5" s="550" customFormat="1">
      <c r="A67" s="553"/>
      <c r="B67" s="679" t="s">
        <v>1276</v>
      </c>
      <c r="C67" s="554" t="s">
        <v>978</v>
      </c>
      <c r="D67" s="714">
        <v>400.92</v>
      </c>
      <c r="E67" s="555"/>
    </row>
    <row r="68" spans="1:5" s="550" customFormat="1">
      <c r="A68" s="553"/>
      <c r="B68" s="679" t="s">
        <v>1277</v>
      </c>
      <c r="C68" s="554" t="s">
        <v>983</v>
      </c>
      <c r="D68" s="714">
        <v>175.64</v>
      </c>
      <c r="E68" s="555"/>
    </row>
    <row r="69" spans="1:5" s="550" customFormat="1">
      <c r="A69" s="553"/>
      <c r="B69" s="679" t="s">
        <v>1278</v>
      </c>
      <c r="C69" s="554" t="s">
        <v>983</v>
      </c>
      <c r="D69" s="714">
        <v>175.64</v>
      </c>
      <c r="E69" s="555"/>
    </row>
    <row r="70" spans="1:5" s="550" customFormat="1">
      <c r="A70" s="553"/>
      <c r="B70" s="679" t="s">
        <v>1279</v>
      </c>
      <c r="C70" s="554" t="s">
        <v>983</v>
      </c>
      <c r="D70" s="714">
        <v>175.64</v>
      </c>
      <c r="E70" s="555"/>
    </row>
    <row r="71" spans="1:5" s="550" customFormat="1">
      <c r="A71" s="553"/>
      <c r="B71" s="679" t="s">
        <v>1280</v>
      </c>
      <c r="C71" s="554" t="s">
        <v>983</v>
      </c>
      <c r="D71" s="714">
        <v>175.64</v>
      </c>
      <c r="E71" s="555"/>
    </row>
    <row r="72" spans="1:5" s="550" customFormat="1">
      <c r="A72" s="553"/>
      <c r="B72" s="679" t="s">
        <v>1281</v>
      </c>
      <c r="C72" s="554" t="s">
        <v>983</v>
      </c>
      <c r="D72" s="714">
        <v>175.64</v>
      </c>
      <c r="E72" s="555"/>
    </row>
    <row r="73" spans="1:5" s="550" customFormat="1">
      <c r="A73" s="553"/>
      <c r="B73" s="679" t="s">
        <v>1282</v>
      </c>
      <c r="C73" s="554" t="s">
        <v>983</v>
      </c>
      <c r="D73" s="714">
        <v>175.64</v>
      </c>
      <c r="E73" s="555"/>
    </row>
    <row r="74" spans="1:5" s="550" customFormat="1">
      <c r="A74" s="553"/>
      <c r="B74" s="679" t="s">
        <v>1283</v>
      </c>
      <c r="C74" s="554" t="s">
        <v>983</v>
      </c>
      <c r="D74" s="714">
        <v>175.64</v>
      </c>
      <c r="E74" s="555"/>
    </row>
    <row r="75" spans="1:5" s="550" customFormat="1">
      <c r="A75" s="553"/>
      <c r="B75" s="679" t="s">
        <v>1284</v>
      </c>
      <c r="C75" s="554" t="s">
        <v>998</v>
      </c>
      <c r="D75" s="714">
        <v>337.2</v>
      </c>
      <c r="E75" s="555"/>
    </row>
    <row r="76" spans="1:5" s="550" customFormat="1">
      <c r="A76" s="553"/>
      <c r="B76" s="679" t="s">
        <v>1265</v>
      </c>
      <c r="C76" s="554" t="s">
        <v>998</v>
      </c>
      <c r="D76" s="714">
        <v>337.2</v>
      </c>
      <c r="E76" s="555"/>
    </row>
    <row r="77" spans="1:5" s="550" customFormat="1">
      <c r="A77" s="553"/>
      <c r="B77" s="679" t="s">
        <v>1285</v>
      </c>
      <c r="C77" s="554" t="s">
        <v>998</v>
      </c>
      <c r="D77" s="714">
        <v>337.2</v>
      </c>
      <c r="E77" s="555"/>
    </row>
    <row r="78" spans="1:5" s="550" customFormat="1">
      <c r="A78" s="553"/>
      <c r="B78" s="679" t="s">
        <v>1286</v>
      </c>
      <c r="C78" s="554" t="s">
        <v>1002</v>
      </c>
      <c r="D78" s="714">
        <v>542.9</v>
      </c>
      <c r="E78" s="555"/>
    </row>
    <row r="79" spans="1:5" s="550" customFormat="1">
      <c r="A79" s="553"/>
      <c r="B79" s="679" t="s">
        <v>1318</v>
      </c>
      <c r="C79" s="554" t="s">
        <v>1002</v>
      </c>
      <c r="D79" s="714">
        <v>542.9</v>
      </c>
      <c r="E79" s="555"/>
    </row>
    <row r="80" spans="1:5" s="550" customFormat="1">
      <c r="A80" s="553"/>
      <c r="B80" s="679" t="s">
        <v>1891</v>
      </c>
      <c r="C80" s="554" t="s">
        <v>1002</v>
      </c>
      <c r="D80" s="714">
        <v>542.9</v>
      </c>
      <c r="E80" s="555"/>
    </row>
    <row r="81" spans="1:5" s="550" customFormat="1">
      <c r="A81" s="553"/>
      <c r="B81" s="679" t="s">
        <v>1962</v>
      </c>
      <c r="C81" s="554" t="s">
        <v>988</v>
      </c>
      <c r="D81" s="714">
        <v>1744.17</v>
      </c>
      <c r="E81" s="555"/>
    </row>
    <row r="82" spans="1:5" s="550" customFormat="1">
      <c r="A82" s="553"/>
      <c r="B82" s="679" t="s">
        <v>1314</v>
      </c>
      <c r="C82" s="554" t="s">
        <v>983</v>
      </c>
      <c r="D82" s="714">
        <v>374.68</v>
      </c>
      <c r="E82" s="555"/>
    </row>
    <row r="83" spans="1:5" s="550" customFormat="1">
      <c r="A83" s="553"/>
      <c r="B83" s="679" t="s">
        <v>1315</v>
      </c>
      <c r="C83" s="554" t="s">
        <v>1025</v>
      </c>
      <c r="D83" s="714">
        <v>1200.5999999999999</v>
      </c>
      <c r="E83" s="555"/>
    </row>
    <row r="84" spans="1:5" s="550" customFormat="1">
      <c r="A84" s="553"/>
      <c r="B84" s="679" t="s">
        <v>1316</v>
      </c>
      <c r="C84" s="554" t="s">
        <v>983</v>
      </c>
      <c r="D84" s="714">
        <v>374.68</v>
      </c>
      <c r="E84" s="555"/>
    </row>
    <row r="85" spans="1:5" s="550" customFormat="1">
      <c r="A85" s="553"/>
      <c r="B85" s="679" t="s">
        <v>1317</v>
      </c>
      <c r="C85" s="554" t="s">
        <v>983</v>
      </c>
      <c r="D85" s="714">
        <v>483.72</v>
      </c>
      <c r="E85" s="555"/>
    </row>
    <row r="86" spans="1:5" s="550" customFormat="1">
      <c r="A86" s="553"/>
      <c r="B86" s="679" t="s">
        <v>1287</v>
      </c>
      <c r="C86" s="554" t="s">
        <v>983</v>
      </c>
      <c r="D86" s="714">
        <v>483.72</v>
      </c>
      <c r="E86" s="555"/>
    </row>
    <row r="87" spans="1:5" s="550" customFormat="1">
      <c r="A87" s="553"/>
      <c r="B87" s="679" t="s">
        <v>1271</v>
      </c>
      <c r="C87" s="554" t="s">
        <v>990</v>
      </c>
      <c r="D87" s="714">
        <v>638.44000000000005</v>
      </c>
      <c r="E87" s="555"/>
    </row>
    <row r="88" spans="1:5" s="550" customFormat="1">
      <c r="A88" s="553"/>
      <c r="B88" s="679" t="s">
        <v>1304</v>
      </c>
      <c r="C88" s="554" t="s">
        <v>983</v>
      </c>
      <c r="D88" s="714">
        <v>175.64</v>
      </c>
      <c r="E88" s="555"/>
    </row>
    <row r="89" spans="1:5" s="550" customFormat="1">
      <c r="A89" s="553"/>
      <c r="B89" s="679" t="s">
        <v>1888</v>
      </c>
      <c r="C89" s="554" t="s">
        <v>996</v>
      </c>
      <c r="D89" s="714">
        <v>183.4</v>
      </c>
      <c r="E89" s="555"/>
    </row>
    <row r="90" spans="1:5" s="550" customFormat="1">
      <c r="A90" s="553"/>
      <c r="B90" s="679" t="s">
        <v>1305</v>
      </c>
      <c r="C90" s="554" t="s">
        <v>998</v>
      </c>
      <c r="D90" s="714">
        <v>337.2</v>
      </c>
      <c r="E90" s="555"/>
    </row>
    <row r="91" spans="1:5" s="550" customFormat="1">
      <c r="A91" s="553"/>
      <c r="B91" s="679" t="s">
        <v>1306</v>
      </c>
      <c r="C91" s="554" t="s">
        <v>998</v>
      </c>
      <c r="D91" s="714">
        <v>337.2</v>
      </c>
      <c r="E91" s="555"/>
    </row>
    <row r="92" spans="1:5" s="550" customFormat="1">
      <c r="A92" s="553"/>
      <c r="B92" s="679" t="s">
        <v>1307</v>
      </c>
      <c r="C92" s="554" t="s">
        <v>1021</v>
      </c>
      <c r="D92" s="714">
        <v>210.29</v>
      </c>
      <c r="E92" s="555"/>
    </row>
    <row r="93" spans="1:5" s="550" customFormat="1">
      <c r="A93" s="553"/>
      <c r="B93" s="679" t="s">
        <v>1308</v>
      </c>
      <c r="C93" s="554" t="s">
        <v>1021</v>
      </c>
      <c r="D93" s="714">
        <v>210.29</v>
      </c>
      <c r="E93" s="555"/>
    </row>
    <row r="94" spans="1:5" s="550" customFormat="1">
      <c r="A94" s="553"/>
      <c r="B94" s="679" t="s">
        <v>1309</v>
      </c>
      <c r="C94" s="554" t="s">
        <v>1002</v>
      </c>
      <c r="D94" s="714">
        <v>542.9</v>
      </c>
      <c r="E94" s="555"/>
    </row>
    <row r="95" spans="1:5" s="550" customFormat="1">
      <c r="A95" s="553"/>
      <c r="B95" s="679" t="s">
        <v>1310</v>
      </c>
      <c r="C95" s="554" t="s">
        <v>1002</v>
      </c>
      <c r="D95" s="714">
        <v>542.9</v>
      </c>
      <c r="E95" s="555"/>
    </row>
    <row r="96" spans="1:5" s="550" customFormat="1">
      <c r="A96" s="553"/>
      <c r="B96" s="679" t="s">
        <v>1311</v>
      </c>
      <c r="C96" s="554" t="s">
        <v>1002</v>
      </c>
      <c r="D96" s="714">
        <v>542.9</v>
      </c>
      <c r="E96" s="555"/>
    </row>
    <row r="97" spans="1:5" s="550" customFormat="1">
      <c r="A97" s="553"/>
      <c r="B97" s="679" t="s">
        <v>1312</v>
      </c>
      <c r="C97" s="554" t="s">
        <v>1002</v>
      </c>
      <c r="D97" s="714">
        <v>542.9</v>
      </c>
      <c r="E97" s="555"/>
    </row>
    <row r="98" spans="1:5" s="550" customFormat="1">
      <c r="A98" s="553"/>
      <c r="B98" s="679" t="s">
        <v>1887</v>
      </c>
      <c r="C98" s="554" t="s">
        <v>983</v>
      </c>
      <c r="D98" s="714">
        <v>175.64</v>
      </c>
      <c r="E98" s="555"/>
    </row>
    <row r="99" spans="1:5" s="550" customFormat="1">
      <c r="A99" s="553"/>
      <c r="B99" s="679" t="s">
        <v>1886</v>
      </c>
      <c r="C99" s="554" t="s">
        <v>983</v>
      </c>
      <c r="D99" s="714">
        <v>175.64</v>
      </c>
      <c r="E99" s="555"/>
    </row>
    <row r="100" spans="1:5" s="550" customFormat="1">
      <c r="A100" s="553"/>
      <c r="B100" s="679" t="s">
        <v>1885</v>
      </c>
      <c r="C100" s="554" t="s">
        <v>983</v>
      </c>
      <c r="D100" s="714">
        <v>175.64</v>
      </c>
      <c r="E100" s="555"/>
    </row>
    <row r="101" spans="1:5" s="550" customFormat="1">
      <c r="A101" s="553"/>
      <c r="B101" s="679" t="s">
        <v>1884</v>
      </c>
      <c r="C101" s="554" t="s">
        <v>983</v>
      </c>
      <c r="D101" s="714">
        <v>175.64</v>
      </c>
      <c r="E101" s="555"/>
    </row>
    <row r="102" spans="1:5" s="550" customFormat="1">
      <c r="A102" s="553"/>
      <c r="B102" s="679" t="s">
        <v>1883</v>
      </c>
      <c r="C102" s="554" t="s">
        <v>978</v>
      </c>
      <c r="D102" s="714">
        <v>400.92</v>
      </c>
      <c r="E102" s="555"/>
    </row>
    <row r="103" spans="1:5" s="550" customFormat="1">
      <c r="A103" s="553"/>
      <c r="B103" s="679" t="s">
        <v>1882</v>
      </c>
      <c r="C103" s="554" t="s">
        <v>978</v>
      </c>
      <c r="D103" s="714">
        <v>400.92</v>
      </c>
      <c r="E103" s="555"/>
    </row>
    <row r="104" spans="1:5" s="550" customFormat="1">
      <c r="A104" s="553"/>
      <c r="B104" s="679" t="s">
        <v>1881</v>
      </c>
      <c r="C104" s="554" t="s">
        <v>978</v>
      </c>
      <c r="D104" s="714">
        <v>400.92</v>
      </c>
      <c r="E104" s="555"/>
    </row>
    <row r="105" spans="1:5" s="550" customFormat="1">
      <c r="A105" s="553"/>
      <c r="B105" s="679" t="s">
        <v>1880</v>
      </c>
      <c r="C105" s="554" t="s">
        <v>978</v>
      </c>
      <c r="D105" s="714">
        <v>400.92</v>
      </c>
      <c r="E105" s="555"/>
    </row>
    <row r="106" spans="1:5" s="550" customFormat="1">
      <c r="A106" s="553"/>
      <c r="B106" s="679" t="s">
        <v>1879</v>
      </c>
      <c r="C106" s="554" t="s">
        <v>1538</v>
      </c>
      <c r="D106" s="714">
        <v>810.55</v>
      </c>
      <c r="E106" s="555"/>
    </row>
    <row r="107" spans="1:5" s="550" customFormat="1">
      <c r="A107" s="553"/>
      <c r="B107" s="679" t="s">
        <v>3772</v>
      </c>
      <c r="C107" s="554" t="s">
        <v>983</v>
      </c>
      <c r="D107" s="714">
        <v>489.52</v>
      </c>
      <c r="E107" s="555"/>
    </row>
    <row r="108" spans="1:5" s="550" customFormat="1">
      <c r="A108" s="553"/>
      <c r="B108" s="679" t="s">
        <v>3773</v>
      </c>
      <c r="C108" s="554" t="s">
        <v>983</v>
      </c>
      <c r="D108" s="714">
        <v>489.52</v>
      </c>
      <c r="E108" s="555"/>
    </row>
    <row r="109" spans="1:5" s="550" customFormat="1">
      <c r="A109" s="553"/>
      <c r="B109" s="679" t="s">
        <v>1266</v>
      </c>
      <c r="C109" s="554" t="s">
        <v>1025</v>
      </c>
      <c r="D109" s="714">
        <v>1200.5999999999999</v>
      </c>
      <c r="E109" s="555"/>
    </row>
    <row r="110" spans="1:5" s="550" customFormat="1">
      <c r="A110" s="553"/>
      <c r="B110" s="679" t="s">
        <v>1267</v>
      </c>
      <c r="C110" s="554" t="s">
        <v>1006</v>
      </c>
      <c r="D110" s="714">
        <v>2297.96</v>
      </c>
      <c r="E110" s="555"/>
    </row>
    <row r="111" spans="1:5" s="550" customFormat="1">
      <c r="A111" s="553"/>
      <c r="B111" s="679" t="s">
        <v>1268</v>
      </c>
      <c r="C111" s="554" t="s">
        <v>983</v>
      </c>
      <c r="D111" s="714">
        <v>483.72</v>
      </c>
      <c r="E111" s="555"/>
    </row>
    <row r="112" spans="1:5" s="550" customFormat="1">
      <c r="A112" s="553"/>
      <c r="B112" s="679" t="s">
        <v>1269</v>
      </c>
      <c r="C112" s="554" t="s">
        <v>983</v>
      </c>
      <c r="D112" s="714">
        <v>483.72</v>
      </c>
      <c r="E112" s="555"/>
    </row>
    <row r="113" spans="1:5" s="550" customFormat="1">
      <c r="A113" s="553"/>
      <c r="B113" s="679" t="s">
        <v>1270</v>
      </c>
      <c r="C113" s="554" t="s">
        <v>983</v>
      </c>
      <c r="D113" s="714">
        <v>483.72</v>
      </c>
      <c r="E113" s="555"/>
    </row>
    <row r="114" spans="1:5" s="550" customFormat="1">
      <c r="A114" s="553"/>
      <c r="B114" s="679" t="s">
        <v>1975</v>
      </c>
      <c r="C114" s="554" t="s">
        <v>1002</v>
      </c>
      <c r="D114" s="714">
        <v>562.64</v>
      </c>
      <c r="E114" s="555"/>
    </row>
    <row r="115" spans="1:5" s="550" customFormat="1">
      <c r="A115" s="553"/>
      <c r="B115" s="679" t="s">
        <v>1445</v>
      </c>
      <c r="C115" s="554" t="s">
        <v>978</v>
      </c>
      <c r="D115" s="714">
        <v>400.92</v>
      </c>
      <c r="E115" s="555"/>
    </row>
    <row r="116" spans="1:5" s="550" customFormat="1">
      <c r="A116" s="553"/>
      <c r="B116" s="679" t="s">
        <v>1478</v>
      </c>
      <c r="C116" s="554" t="s">
        <v>978</v>
      </c>
      <c r="D116" s="714">
        <v>400.92</v>
      </c>
      <c r="E116" s="555"/>
    </row>
    <row r="117" spans="1:5" s="550" customFormat="1">
      <c r="A117" s="553"/>
      <c r="B117" s="679" t="s">
        <v>1479</v>
      </c>
      <c r="C117" s="554" t="s">
        <v>978</v>
      </c>
      <c r="D117" s="714">
        <v>400.92</v>
      </c>
      <c r="E117" s="555"/>
    </row>
    <row r="118" spans="1:5" s="550" customFormat="1">
      <c r="A118" s="553"/>
      <c r="B118" s="679" t="s">
        <v>1480</v>
      </c>
      <c r="C118" s="554" t="s">
        <v>983</v>
      </c>
      <c r="D118" s="714">
        <v>175.64</v>
      </c>
      <c r="E118" s="555"/>
    </row>
    <row r="119" spans="1:5" s="550" customFormat="1">
      <c r="A119" s="553"/>
      <c r="B119" s="679" t="s">
        <v>1481</v>
      </c>
      <c r="C119" s="554" t="s">
        <v>983</v>
      </c>
      <c r="D119" s="714">
        <v>175.64</v>
      </c>
      <c r="E119" s="555"/>
    </row>
    <row r="120" spans="1:5" s="550" customFormat="1">
      <c r="A120" s="553"/>
      <c r="B120" s="679" t="s">
        <v>1482</v>
      </c>
      <c r="C120" s="554" t="s">
        <v>996</v>
      </c>
      <c r="D120" s="714">
        <v>183.4</v>
      </c>
      <c r="E120" s="555"/>
    </row>
    <row r="121" spans="1:5" s="550" customFormat="1">
      <c r="A121" s="553"/>
      <c r="B121" s="679" t="s">
        <v>1483</v>
      </c>
      <c r="C121" s="554" t="s">
        <v>998</v>
      </c>
      <c r="D121" s="714">
        <v>337.2</v>
      </c>
      <c r="E121" s="555"/>
    </row>
    <row r="122" spans="1:5" s="550" customFormat="1">
      <c r="A122" s="553"/>
      <c r="B122" s="679" t="s">
        <v>1484</v>
      </c>
      <c r="C122" s="554" t="s">
        <v>998</v>
      </c>
      <c r="D122" s="714">
        <v>337.2</v>
      </c>
      <c r="E122" s="555"/>
    </row>
    <row r="123" spans="1:5" s="550" customFormat="1">
      <c r="A123" s="553"/>
      <c r="B123" s="679" t="s">
        <v>1485</v>
      </c>
      <c r="C123" s="554" t="s">
        <v>1021</v>
      </c>
      <c r="D123" s="714">
        <v>210.29</v>
      </c>
      <c r="E123" s="555"/>
    </row>
    <row r="124" spans="1:5" s="550" customFormat="1">
      <c r="A124" s="553"/>
      <c r="B124" s="679" t="s">
        <v>1945</v>
      </c>
      <c r="C124" s="554" t="s">
        <v>1002</v>
      </c>
      <c r="D124" s="714">
        <v>562.64</v>
      </c>
      <c r="E124" s="555"/>
    </row>
    <row r="125" spans="1:5" s="550" customFormat="1">
      <c r="A125" s="553"/>
      <c r="B125" s="679" t="s">
        <v>1944</v>
      </c>
      <c r="C125" s="554" t="s">
        <v>1021</v>
      </c>
      <c r="D125" s="714">
        <v>210.29</v>
      </c>
      <c r="E125" s="555"/>
    </row>
    <row r="126" spans="1:5" s="550" customFormat="1">
      <c r="A126" s="553"/>
      <c r="B126" s="679" t="s">
        <v>1942</v>
      </c>
      <c r="C126" s="554" t="s">
        <v>1943</v>
      </c>
      <c r="D126" s="714">
        <v>2250</v>
      </c>
      <c r="E126" s="555"/>
    </row>
    <row r="127" spans="1:5" s="550" customFormat="1">
      <c r="A127" s="553"/>
      <c r="B127" s="679" t="s">
        <v>1941</v>
      </c>
      <c r="C127" s="554" t="s">
        <v>998</v>
      </c>
      <c r="D127" s="714">
        <v>337.2</v>
      </c>
      <c r="E127" s="555"/>
    </row>
    <row r="128" spans="1:5" s="550" customFormat="1">
      <c r="A128" s="553"/>
      <c r="B128" s="679" t="s">
        <v>1940</v>
      </c>
      <c r="C128" s="554" t="s">
        <v>998</v>
      </c>
      <c r="D128" s="714">
        <v>337.2</v>
      </c>
      <c r="E128" s="555"/>
    </row>
    <row r="129" spans="1:5" s="550" customFormat="1">
      <c r="A129" s="553"/>
      <c r="B129" s="679" t="s">
        <v>1939</v>
      </c>
      <c r="C129" s="554" t="s">
        <v>996</v>
      </c>
      <c r="D129" s="714">
        <v>183.4</v>
      </c>
      <c r="E129" s="555"/>
    </row>
    <row r="130" spans="1:5" s="550" customFormat="1">
      <c r="A130" s="553"/>
      <c r="B130" s="679" t="s">
        <v>1986</v>
      </c>
      <c r="C130" s="554" t="s">
        <v>983</v>
      </c>
      <c r="D130" s="714">
        <v>175.64</v>
      </c>
      <c r="E130" s="555"/>
    </row>
    <row r="131" spans="1:5" s="550" customFormat="1">
      <c r="A131" s="553"/>
      <c r="B131" s="679" t="s">
        <v>1938</v>
      </c>
      <c r="C131" s="554" t="s">
        <v>983</v>
      </c>
      <c r="D131" s="714">
        <v>175.64</v>
      </c>
      <c r="E131" s="555"/>
    </row>
    <row r="132" spans="1:5" s="550" customFormat="1">
      <c r="A132" s="553"/>
      <c r="B132" s="679" t="s">
        <v>1937</v>
      </c>
      <c r="C132" s="554" t="s">
        <v>978</v>
      </c>
      <c r="D132" s="714">
        <v>400.92</v>
      </c>
      <c r="E132" s="555"/>
    </row>
    <row r="133" spans="1:5" s="550" customFormat="1">
      <c r="A133" s="553"/>
      <c r="B133" s="679" t="s">
        <v>1936</v>
      </c>
      <c r="C133" s="554" t="s">
        <v>978</v>
      </c>
      <c r="D133" s="714">
        <v>400.92</v>
      </c>
      <c r="E133" s="555"/>
    </row>
    <row r="134" spans="1:5" s="550" customFormat="1">
      <c r="A134" s="553"/>
      <c r="B134" s="679" t="s">
        <v>1935</v>
      </c>
      <c r="C134" s="554" t="s">
        <v>1178</v>
      </c>
      <c r="D134" s="714">
        <v>954.1</v>
      </c>
      <c r="E134" s="555"/>
    </row>
    <row r="135" spans="1:5" s="550" customFormat="1">
      <c r="A135" s="553"/>
      <c r="B135" s="679" t="s">
        <v>3774</v>
      </c>
      <c r="C135" s="554" t="s">
        <v>983</v>
      </c>
      <c r="D135" s="714">
        <v>489.52</v>
      </c>
      <c r="E135" s="555"/>
    </row>
    <row r="136" spans="1:5" s="550" customFormat="1">
      <c r="A136" s="553"/>
      <c r="B136" s="679" t="s">
        <v>3775</v>
      </c>
      <c r="C136" s="554" t="s">
        <v>983</v>
      </c>
      <c r="D136" s="714">
        <v>489.52</v>
      </c>
      <c r="E136" s="555"/>
    </row>
    <row r="137" spans="1:5" s="550" customFormat="1">
      <c r="A137" s="553"/>
      <c r="B137" s="679" t="s">
        <v>1486</v>
      </c>
      <c r="C137" s="554" t="s">
        <v>1025</v>
      </c>
      <c r="D137" s="714">
        <v>1200.5999999999999</v>
      </c>
      <c r="E137" s="555"/>
    </row>
    <row r="138" spans="1:5" s="550" customFormat="1">
      <c r="A138" s="553"/>
      <c r="B138" s="679" t="s">
        <v>1487</v>
      </c>
      <c r="C138" s="554" t="s">
        <v>983</v>
      </c>
      <c r="D138" s="714">
        <v>374.68</v>
      </c>
      <c r="E138" s="555"/>
    </row>
    <row r="139" spans="1:5" s="550" customFormat="1">
      <c r="A139" s="553"/>
      <c r="B139" s="679" t="s">
        <v>1984</v>
      </c>
      <c r="C139" s="554" t="s">
        <v>1137</v>
      </c>
      <c r="D139" s="714">
        <v>1719</v>
      </c>
      <c r="E139" s="555"/>
    </row>
    <row r="140" spans="1:5" s="550" customFormat="1">
      <c r="A140" s="553"/>
      <c r="B140" s="679" t="s">
        <v>1934</v>
      </c>
      <c r="C140" s="554" t="s">
        <v>1137</v>
      </c>
      <c r="D140" s="714">
        <v>1719</v>
      </c>
      <c r="E140" s="555"/>
    </row>
    <row r="141" spans="1:5" s="550" customFormat="1">
      <c r="A141" s="553"/>
      <c r="B141" s="679" t="s">
        <v>1412</v>
      </c>
      <c r="C141" s="554" t="s">
        <v>978</v>
      </c>
      <c r="D141" s="714">
        <v>400.92</v>
      </c>
      <c r="E141" s="555"/>
    </row>
    <row r="142" spans="1:5" s="550" customFormat="1">
      <c r="A142" s="553"/>
      <c r="B142" s="679" t="s">
        <v>3776</v>
      </c>
      <c r="C142" s="554" t="s">
        <v>983</v>
      </c>
      <c r="D142" s="714">
        <v>489.52</v>
      </c>
      <c r="E142" s="555"/>
    </row>
    <row r="143" spans="1:5" s="550" customFormat="1">
      <c r="A143" s="553"/>
      <c r="B143" s="679" t="s">
        <v>1393</v>
      </c>
      <c r="C143" s="554" t="s">
        <v>1137</v>
      </c>
      <c r="D143" s="714">
        <v>1719</v>
      </c>
      <c r="E143" s="555"/>
    </row>
    <row r="144" spans="1:5" s="550" customFormat="1">
      <c r="A144" s="553"/>
      <c r="B144" s="679" t="s">
        <v>1394</v>
      </c>
      <c r="C144" s="554" t="s">
        <v>1395</v>
      </c>
      <c r="D144" s="714">
        <v>436.45</v>
      </c>
      <c r="E144" s="555"/>
    </row>
    <row r="145" spans="1:5" s="550" customFormat="1">
      <c r="A145" s="553"/>
      <c r="B145" s="679" t="s">
        <v>1926</v>
      </c>
      <c r="C145" s="554" t="s">
        <v>1099</v>
      </c>
      <c r="D145" s="714">
        <v>1249.42</v>
      </c>
      <c r="E145" s="555"/>
    </row>
    <row r="146" spans="1:5" s="550" customFormat="1">
      <c r="A146" s="553"/>
      <c r="B146" s="679" t="s">
        <v>1956</v>
      </c>
      <c r="C146" s="554" t="s">
        <v>1957</v>
      </c>
      <c r="D146" s="714">
        <v>779.97</v>
      </c>
      <c r="E146" s="555"/>
    </row>
    <row r="147" spans="1:5" s="550" customFormat="1">
      <c r="A147" s="553"/>
      <c r="B147" s="679" t="s">
        <v>1985</v>
      </c>
      <c r="C147" s="554" t="s">
        <v>1037</v>
      </c>
      <c r="D147" s="714">
        <v>1626.98</v>
      </c>
      <c r="E147" s="555"/>
    </row>
    <row r="148" spans="1:5" s="550" customFormat="1">
      <c r="A148" s="553"/>
      <c r="B148" s="679" t="s">
        <v>1983</v>
      </c>
      <c r="C148" s="554" t="s">
        <v>983</v>
      </c>
      <c r="D148" s="714">
        <v>483.72</v>
      </c>
      <c r="E148" s="555"/>
    </row>
    <row r="149" spans="1:5" s="550" customFormat="1">
      <c r="A149" s="553"/>
      <c r="B149" s="679" t="s">
        <v>1981</v>
      </c>
      <c r="C149" s="554" t="s">
        <v>983</v>
      </c>
      <c r="D149" s="714">
        <v>483.72</v>
      </c>
      <c r="E149" s="555"/>
    </row>
    <row r="150" spans="1:5" s="550" customFormat="1">
      <c r="A150" s="553"/>
      <c r="B150" s="679" t="s">
        <v>1980</v>
      </c>
      <c r="C150" s="554" t="s">
        <v>983</v>
      </c>
      <c r="D150" s="714">
        <v>374.68</v>
      </c>
      <c r="E150" s="555"/>
    </row>
    <row r="151" spans="1:5" s="550" customFormat="1">
      <c r="A151" s="553"/>
      <c r="B151" s="679" t="s">
        <v>1979</v>
      </c>
      <c r="C151" s="554" t="s">
        <v>983</v>
      </c>
      <c r="D151" s="714">
        <v>374.68</v>
      </c>
      <c r="E151" s="555"/>
    </row>
    <row r="152" spans="1:5" s="550" customFormat="1">
      <c r="A152" s="553"/>
      <c r="B152" s="679" t="s">
        <v>3777</v>
      </c>
      <c r="C152" s="554" t="s">
        <v>983</v>
      </c>
      <c r="D152" s="714">
        <v>489.52</v>
      </c>
      <c r="E152" s="555"/>
    </row>
    <row r="153" spans="1:5" s="550" customFormat="1">
      <c r="A153" s="553"/>
      <c r="B153" s="679" t="s">
        <v>1398</v>
      </c>
      <c r="C153" s="554" t="s">
        <v>1147</v>
      </c>
      <c r="D153" s="714">
        <v>635.67999999999995</v>
      </c>
      <c r="E153" s="555"/>
    </row>
    <row r="154" spans="1:5" s="550" customFormat="1">
      <c r="A154" s="553"/>
      <c r="B154" s="679" t="s">
        <v>1399</v>
      </c>
      <c r="C154" s="554" t="s">
        <v>1147</v>
      </c>
      <c r="D154" s="714">
        <v>635.67999999999995</v>
      </c>
      <c r="E154" s="555"/>
    </row>
    <row r="155" spans="1:5" s="550" customFormat="1">
      <c r="A155" s="553"/>
      <c r="B155" s="679" t="s">
        <v>1400</v>
      </c>
      <c r="C155" s="554" t="s">
        <v>990</v>
      </c>
      <c r="D155" s="714">
        <v>829.4</v>
      </c>
      <c r="E155" s="555"/>
    </row>
    <row r="156" spans="1:5" s="550" customFormat="1">
      <c r="A156" s="553"/>
      <c r="B156" s="679" t="s">
        <v>1401</v>
      </c>
      <c r="C156" s="554" t="s">
        <v>1402</v>
      </c>
      <c r="D156" s="714">
        <v>928</v>
      </c>
      <c r="E156" s="555"/>
    </row>
    <row r="157" spans="1:5" s="550" customFormat="1">
      <c r="A157" s="553"/>
      <c r="B157" s="679" t="s">
        <v>1403</v>
      </c>
      <c r="C157" s="554" t="s">
        <v>1006</v>
      </c>
      <c r="D157" s="714">
        <v>2297.96</v>
      </c>
      <c r="E157" s="555"/>
    </row>
    <row r="158" spans="1:5" s="550" customFormat="1">
      <c r="A158" s="553"/>
      <c r="B158" s="679" t="s">
        <v>1947</v>
      </c>
      <c r="C158" s="554" t="s">
        <v>1002</v>
      </c>
      <c r="D158" s="714">
        <v>542.9</v>
      </c>
      <c r="E158" s="555"/>
    </row>
    <row r="159" spans="1:5" s="550" customFormat="1">
      <c r="A159" s="553"/>
      <c r="B159" s="679" t="s">
        <v>1404</v>
      </c>
      <c r="C159" s="554" t="s">
        <v>983</v>
      </c>
      <c r="D159" s="714">
        <v>483.72</v>
      </c>
      <c r="E159" s="555"/>
    </row>
    <row r="160" spans="1:5" s="550" customFormat="1">
      <c r="A160" s="553"/>
      <c r="B160" s="679" t="s">
        <v>1405</v>
      </c>
      <c r="C160" s="554" t="s">
        <v>983</v>
      </c>
      <c r="D160" s="714">
        <v>483.72</v>
      </c>
      <c r="E160" s="555"/>
    </row>
    <row r="161" spans="1:5" s="550" customFormat="1">
      <c r="A161" s="553"/>
      <c r="B161" s="679" t="s">
        <v>1406</v>
      </c>
      <c r="C161" s="554" t="s">
        <v>983</v>
      </c>
      <c r="D161" s="714">
        <v>483.72</v>
      </c>
      <c r="E161" s="555"/>
    </row>
    <row r="162" spans="1:5" s="550" customFormat="1">
      <c r="A162" s="553"/>
      <c r="B162" s="679" t="s">
        <v>1407</v>
      </c>
      <c r="C162" s="554" t="s">
        <v>988</v>
      </c>
      <c r="D162" s="714">
        <v>1744.17</v>
      </c>
      <c r="E162" s="555"/>
    </row>
    <row r="163" spans="1:5" s="550" customFormat="1">
      <c r="A163" s="553"/>
      <c r="B163" s="679" t="s">
        <v>1408</v>
      </c>
      <c r="C163" s="554" t="s">
        <v>1137</v>
      </c>
      <c r="D163" s="714">
        <v>1719</v>
      </c>
      <c r="E163" s="555"/>
    </row>
    <row r="164" spans="1:5" s="550" customFormat="1">
      <c r="A164" s="553"/>
      <c r="B164" s="679" t="s">
        <v>1409</v>
      </c>
      <c r="C164" s="554" t="s">
        <v>1137</v>
      </c>
      <c r="D164" s="714">
        <v>1719</v>
      </c>
      <c r="E164" s="555"/>
    </row>
    <row r="165" spans="1:5" s="550" customFormat="1">
      <c r="A165" s="553"/>
      <c r="B165" s="679" t="s">
        <v>1410</v>
      </c>
      <c r="C165" s="554" t="s">
        <v>983</v>
      </c>
      <c r="D165" s="714">
        <v>216.73</v>
      </c>
      <c r="E165" s="555"/>
    </row>
    <row r="166" spans="1:5" s="550" customFormat="1">
      <c r="A166" s="553"/>
      <c r="B166" s="679" t="s">
        <v>1411</v>
      </c>
      <c r="C166" s="554" t="s">
        <v>1014</v>
      </c>
      <c r="D166" s="714">
        <v>1201.69</v>
      </c>
      <c r="E166" s="555"/>
    </row>
    <row r="167" spans="1:5" s="550" customFormat="1">
      <c r="A167" s="553"/>
      <c r="B167" s="679" t="s">
        <v>1946</v>
      </c>
      <c r="C167" s="554" t="s">
        <v>1002</v>
      </c>
      <c r="D167" s="714">
        <v>542.9</v>
      </c>
      <c r="E167" s="555"/>
    </row>
    <row r="168" spans="1:5" s="550" customFormat="1">
      <c r="A168" s="553"/>
      <c r="B168" s="679" t="s">
        <v>1978</v>
      </c>
      <c r="C168" s="554" t="s">
        <v>983</v>
      </c>
      <c r="D168" s="714">
        <v>374.68</v>
      </c>
      <c r="E168" s="555"/>
    </row>
    <row r="169" spans="1:5" s="550" customFormat="1">
      <c r="A169" s="553"/>
      <c r="B169" s="679" t="s">
        <v>3778</v>
      </c>
      <c r="C169" s="554" t="s">
        <v>983</v>
      </c>
      <c r="D169" s="714">
        <v>489.52</v>
      </c>
      <c r="E169" s="555"/>
    </row>
    <row r="170" spans="1:5" s="550" customFormat="1">
      <c r="A170" s="553"/>
      <c r="B170" s="679" t="s">
        <v>3779</v>
      </c>
      <c r="C170" s="554" t="s">
        <v>983</v>
      </c>
      <c r="D170" s="714">
        <v>489.52</v>
      </c>
      <c r="E170" s="555"/>
    </row>
    <row r="171" spans="1:5" s="550" customFormat="1">
      <c r="A171" s="553"/>
      <c r="B171" s="679" t="s">
        <v>1506</v>
      </c>
      <c r="C171" s="554" t="s">
        <v>983</v>
      </c>
      <c r="D171" s="714">
        <v>374.68</v>
      </c>
      <c r="E171" s="555"/>
    </row>
    <row r="172" spans="1:5" s="550" customFormat="1">
      <c r="A172" s="553"/>
      <c r="B172" s="679" t="s">
        <v>1477</v>
      </c>
      <c r="C172" s="554" t="s">
        <v>983</v>
      </c>
      <c r="D172" s="714">
        <v>374.68</v>
      </c>
      <c r="E172" s="555"/>
    </row>
    <row r="173" spans="1:5" s="550" customFormat="1">
      <c r="A173" s="553"/>
      <c r="B173" s="679" t="s">
        <v>1446</v>
      </c>
      <c r="C173" s="554" t="s">
        <v>983</v>
      </c>
      <c r="D173" s="714">
        <v>483.72</v>
      </c>
      <c r="E173" s="555"/>
    </row>
    <row r="174" spans="1:5" s="550" customFormat="1">
      <c r="A174" s="553"/>
      <c r="B174" s="679" t="s">
        <v>1447</v>
      </c>
      <c r="C174" s="554" t="s">
        <v>983</v>
      </c>
      <c r="D174" s="714">
        <v>483.72</v>
      </c>
      <c r="E174" s="555"/>
    </row>
    <row r="175" spans="1:5" s="550" customFormat="1">
      <c r="A175" s="553"/>
      <c r="B175" s="679" t="s">
        <v>1448</v>
      </c>
      <c r="C175" s="554" t="s">
        <v>1010</v>
      </c>
      <c r="D175" s="714">
        <v>1032.4000000000001</v>
      </c>
      <c r="E175" s="555"/>
    </row>
    <row r="176" spans="1:5" s="550" customFormat="1">
      <c r="A176" s="553"/>
      <c r="B176" s="679" t="s">
        <v>1449</v>
      </c>
      <c r="C176" s="554" t="s">
        <v>1002</v>
      </c>
      <c r="D176" s="714">
        <v>1693.88</v>
      </c>
      <c r="E176" s="555"/>
    </row>
    <row r="177" spans="1:5" s="550" customFormat="1">
      <c r="A177" s="553"/>
      <c r="B177" s="679" t="s">
        <v>1450</v>
      </c>
      <c r="C177" s="554" t="s">
        <v>988</v>
      </c>
      <c r="D177" s="714">
        <v>1744.17</v>
      </c>
      <c r="E177" s="555"/>
    </row>
    <row r="178" spans="1:5" s="550" customFormat="1">
      <c r="A178" s="553"/>
      <c r="B178" s="679" t="s">
        <v>1451</v>
      </c>
      <c r="C178" s="554" t="s">
        <v>988</v>
      </c>
      <c r="D178" s="714">
        <v>1744.17</v>
      </c>
      <c r="E178" s="555"/>
    </row>
    <row r="179" spans="1:5" s="550" customFormat="1">
      <c r="A179" s="553"/>
      <c r="B179" s="679" t="s">
        <v>1452</v>
      </c>
      <c r="C179" s="554" t="s">
        <v>1453</v>
      </c>
      <c r="D179" s="714">
        <v>1365.59</v>
      </c>
      <c r="E179" s="555"/>
    </row>
    <row r="180" spans="1:5" s="550" customFormat="1">
      <c r="A180" s="553"/>
      <c r="B180" s="679" t="s">
        <v>1454</v>
      </c>
      <c r="C180" s="554" t="s">
        <v>978</v>
      </c>
      <c r="D180" s="714">
        <v>400.92</v>
      </c>
      <c r="E180" s="555"/>
    </row>
    <row r="181" spans="1:5" s="550" customFormat="1">
      <c r="A181" s="553"/>
      <c r="B181" s="679" t="s">
        <v>1455</v>
      </c>
      <c r="C181" s="554" t="s">
        <v>978</v>
      </c>
      <c r="D181" s="714">
        <v>400.92</v>
      </c>
      <c r="E181" s="555"/>
    </row>
    <row r="182" spans="1:5" s="550" customFormat="1">
      <c r="A182" s="553"/>
      <c r="B182" s="679" t="s">
        <v>1456</v>
      </c>
      <c r="C182" s="554" t="s">
        <v>983</v>
      </c>
      <c r="D182" s="714">
        <v>175.64</v>
      </c>
      <c r="E182" s="555"/>
    </row>
    <row r="183" spans="1:5" s="550" customFormat="1">
      <c r="A183" s="553"/>
      <c r="B183" s="679" t="s">
        <v>1457</v>
      </c>
      <c r="C183" s="554" t="s">
        <v>983</v>
      </c>
      <c r="D183" s="714">
        <v>175.64</v>
      </c>
      <c r="E183" s="555"/>
    </row>
    <row r="184" spans="1:5" s="550" customFormat="1">
      <c r="A184" s="553"/>
      <c r="B184" s="679" t="s">
        <v>1458</v>
      </c>
      <c r="C184" s="554" t="s">
        <v>998</v>
      </c>
      <c r="D184" s="714">
        <v>337.2</v>
      </c>
      <c r="E184" s="555"/>
    </row>
    <row r="185" spans="1:5" s="550" customFormat="1">
      <c r="A185" s="553"/>
      <c r="B185" s="679" t="s">
        <v>1459</v>
      </c>
      <c r="C185" s="554" t="s">
        <v>998</v>
      </c>
      <c r="D185" s="714">
        <v>337.2</v>
      </c>
      <c r="E185" s="555"/>
    </row>
    <row r="186" spans="1:5" s="550" customFormat="1">
      <c r="A186" s="553"/>
      <c r="B186" s="679" t="s">
        <v>1460</v>
      </c>
      <c r="C186" s="554" t="s">
        <v>998</v>
      </c>
      <c r="D186" s="714">
        <v>337.2</v>
      </c>
      <c r="E186" s="555"/>
    </row>
    <row r="187" spans="1:5" s="550" customFormat="1">
      <c r="A187" s="553"/>
      <c r="B187" s="679" t="s">
        <v>1461</v>
      </c>
      <c r="C187" s="554" t="s">
        <v>1002</v>
      </c>
      <c r="D187" s="714">
        <v>562.64</v>
      </c>
      <c r="E187" s="555"/>
    </row>
    <row r="188" spans="1:5" s="550" customFormat="1">
      <c r="A188" s="553"/>
      <c r="B188" s="679" t="s">
        <v>1462</v>
      </c>
      <c r="C188" s="554" t="s">
        <v>1002</v>
      </c>
      <c r="D188" s="714">
        <v>542.9</v>
      </c>
      <c r="E188" s="555"/>
    </row>
    <row r="189" spans="1:5" s="550" customFormat="1">
      <c r="A189" s="553"/>
      <c r="B189" s="679" t="s">
        <v>1463</v>
      </c>
      <c r="C189" s="554" t="s">
        <v>1002</v>
      </c>
      <c r="D189" s="714">
        <v>542.9</v>
      </c>
      <c r="E189" s="555"/>
    </row>
    <row r="190" spans="1:5" s="550" customFormat="1">
      <c r="A190" s="553"/>
      <c r="B190" s="679" t="s">
        <v>1464</v>
      </c>
      <c r="C190" s="554" t="s">
        <v>1002</v>
      </c>
      <c r="D190" s="714">
        <v>542.9</v>
      </c>
      <c r="E190" s="555"/>
    </row>
    <row r="191" spans="1:5" s="550" customFormat="1">
      <c r="A191" s="553"/>
      <c r="B191" s="679" t="s">
        <v>1977</v>
      </c>
      <c r="C191" s="554" t="s">
        <v>1002</v>
      </c>
      <c r="D191" s="714">
        <v>542.9</v>
      </c>
      <c r="E191" s="555"/>
    </row>
    <row r="192" spans="1:5" s="550" customFormat="1">
      <c r="A192" s="553"/>
      <c r="B192" s="679" t="s">
        <v>1465</v>
      </c>
      <c r="C192" s="554" t="s">
        <v>1466</v>
      </c>
      <c r="D192" s="714">
        <v>1655.61</v>
      </c>
      <c r="E192" s="555"/>
    </row>
    <row r="193" spans="1:5" s="550" customFormat="1">
      <c r="A193" s="553"/>
      <c r="B193" s="679" t="s">
        <v>1976</v>
      </c>
      <c r="C193" s="554" t="s">
        <v>1002</v>
      </c>
      <c r="D193" s="714">
        <v>542.9</v>
      </c>
      <c r="E193" s="555"/>
    </row>
    <row r="194" spans="1:5" s="550" customFormat="1">
      <c r="A194" s="553"/>
      <c r="B194" s="679" t="s">
        <v>1927</v>
      </c>
      <c r="C194" s="554" t="s">
        <v>1080</v>
      </c>
      <c r="D194" s="714">
        <v>2981.2</v>
      </c>
      <c r="E194" s="555"/>
    </row>
    <row r="195" spans="1:5" s="550" customFormat="1">
      <c r="A195" s="553"/>
      <c r="B195" s="679" t="s">
        <v>1933</v>
      </c>
      <c r="C195" s="554" t="s">
        <v>1054</v>
      </c>
      <c r="D195" s="714">
        <v>872.32</v>
      </c>
      <c r="E195" s="555"/>
    </row>
    <row r="196" spans="1:5" s="550" customFormat="1">
      <c r="A196" s="553"/>
      <c r="B196" s="679" t="s">
        <v>1488</v>
      </c>
      <c r="C196" s="554" t="s">
        <v>1010</v>
      </c>
      <c r="D196" s="714">
        <v>1032.4000000000001</v>
      </c>
      <c r="E196" s="555"/>
    </row>
    <row r="197" spans="1:5" s="550" customFormat="1">
      <c r="A197" s="553"/>
      <c r="B197" s="679" t="s">
        <v>1489</v>
      </c>
      <c r="C197" s="554" t="s">
        <v>988</v>
      </c>
      <c r="D197" s="714">
        <v>1744.17</v>
      </c>
      <c r="E197" s="555"/>
    </row>
    <row r="198" spans="1:5" s="550" customFormat="1">
      <c r="A198" s="553"/>
      <c r="B198" s="679" t="s">
        <v>1490</v>
      </c>
      <c r="C198" s="554" t="s">
        <v>988</v>
      </c>
      <c r="D198" s="714">
        <v>1744.17</v>
      </c>
      <c r="E198" s="555"/>
    </row>
    <row r="199" spans="1:5" s="550" customFormat="1">
      <c r="A199" s="553"/>
      <c r="B199" s="679" t="s">
        <v>1491</v>
      </c>
      <c r="C199" s="554" t="s">
        <v>988</v>
      </c>
      <c r="D199" s="714">
        <v>1744.17</v>
      </c>
      <c r="E199" s="555"/>
    </row>
    <row r="200" spans="1:5" s="550" customFormat="1">
      <c r="A200" s="553"/>
      <c r="B200" s="679" t="s">
        <v>1932</v>
      </c>
      <c r="C200" s="554" t="s">
        <v>988</v>
      </c>
      <c r="D200" s="714">
        <v>1744.17</v>
      </c>
      <c r="E200" s="555"/>
    </row>
    <row r="201" spans="1:5" s="550" customFormat="1">
      <c r="A201" s="553"/>
      <c r="B201" s="679" t="s">
        <v>1931</v>
      </c>
      <c r="C201" s="554" t="s">
        <v>1002</v>
      </c>
      <c r="D201" s="714">
        <v>1693.88</v>
      </c>
      <c r="E201" s="555"/>
    </row>
    <row r="202" spans="1:5" s="550" customFormat="1">
      <c r="A202" s="553"/>
      <c r="B202" s="679" t="s">
        <v>1982</v>
      </c>
      <c r="C202" s="554" t="s">
        <v>983</v>
      </c>
      <c r="D202" s="714">
        <v>483.72</v>
      </c>
      <c r="E202" s="555"/>
    </row>
    <row r="203" spans="1:5" s="550" customFormat="1">
      <c r="A203" s="553"/>
      <c r="B203" s="679" t="s">
        <v>1930</v>
      </c>
      <c r="C203" s="554" t="s">
        <v>983</v>
      </c>
      <c r="D203" s="714">
        <v>483.72</v>
      </c>
      <c r="E203" s="555"/>
    </row>
    <row r="204" spans="1:5" s="550" customFormat="1">
      <c r="A204" s="553"/>
      <c r="B204" s="679" t="s">
        <v>1492</v>
      </c>
      <c r="C204" s="554" t="s">
        <v>1221</v>
      </c>
      <c r="D204" s="714">
        <v>392.19</v>
      </c>
      <c r="E204" s="555"/>
    </row>
    <row r="205" spans="1:5" s="550" customFormat="1">
      <c r="A205" s="553"/>
      <c r="B205" s="679" t="s">
        <v>1493</v>
      </c>
      <c r="C205" s="554" t="s">
        <v>978</v>
      </c>
      <c r="D205" s="714">
        <v>400.92</v>
      </c>
      <c r="E205" s="555"/>
    </row>
    <row r="206" spans="1:5" s="550" customFormat="1">
      <c r="A206" s="553"/>
      <c r="B206" s="679" t="s">
        <v>1494</v>
      </c>
      <c r="C206" s="554" t="s">
        <v>978</v>
      </c>
      <c r="D206" s="714">
        <v>400.92</v>
      </c>
      <c r="E206" s="555"/>
    </row>
    <row r="207" spans="1:5" s="550" customFormat="1">
      <c r="A207" s="553"/>
      <c r="B207" s="679" t="s">
        <v>1495</v>
      </c>
      <c r="C207" s="554" t="s">
        <v>978</v>
      </c>
      <c r="D207" s="714">
        <v>400.92</v>
      </c>
      <c r="E207" s="555"/>
    </row>
    <row r="208" spans="1:5" s="550" customFormat="1">
      <c r="A208" s="553"/>
      <c r="B208" s="679" t="s">
        <v>1496</v>
      </c>
      <c r="C208" s="554" t="s">
        <v>983</v>
      </c>
      <c r="D208" s="714">
        <v>175.64</v>
      </c>
      <c r="E208" s="555"/>
    </row>
    <row r="209" spans="1:5" s="550" customFormat="1">
      <c r="A209" s="553"/>
      <c r="B209" s="679" t="s">
        <v>1497</v>
      </c>
      <c r="C209" s="554" t="s">
        <v>983</v>
      </c>
      <c r="D209" s="714">
        <v>175.64</v>
      </c>
      <c r="E209" s="555"/>
    </row>
    <row r="210" spans="1:5" s="550" customFormat="1">
      <c r="A210" s="553"/>
      <c r="B210" s="679" t="s">
        <v>1498</v>
      </c>
      <c r="C210" s="554" t="s">
        <v>983</v>
      </c>
      <c r="D210" s="714">
        <v>175.64</v>
      </c>
      <c r="E210" s="555"/>
    </row>
    <row r="211" spans="1:5" s="550" customFormat="1">
      <c r="A211" s="553"/>
      <c r="B211" s="679" t="s">
        <v>1499</v>
      </c>
      <c r="C211" s="554" t="s">
        <v>983</v>
      </c>
      <c r="D211" s="714">
        <v>175.64</v>
      </c>
      <c r="E211" s="555"/>
    </row>
    <row r="212" spans="1:5" s="550" customFormat="1">
      <c r="A212" s="553"/>
      <c r="B212" s="679" t="s">
        <v>1500</v>
      </c>
      <c r="C212" s="554" t="s">
        <v>983</v>
      </c>
      <c r="D212" s="714">
        <v>175.64</v>
      </c>
      <c r="E212" s="555"/>
    </row>
    <row r="213" spans="1:5" s="550" customFormat="1">
      <c r="A213" s="553"/>
      <c r="B213" s="679" t="s">
        <v>1501</v>
      </c>
      <c r="C213" s="554" t="s">
        <v>998</v>
      </c>
      <c r="D213" s="714">
        <v>337.2</v>
      </c>
      <c r="E213" s="555"/>
    </row>
    <row r="214" spans="1:5" s="550" customFormat="1">
      <c r="A214" s="553"/>
      <c r="B214" s="679" t="s">
        <v>1502</v>
      </c>
      <c r="C214" s="554" t="s">
        <v>1000</v>
      </c>
      <c r="D214" s="714">
        <v>651.66999999999996</v>
      </c>
      <c r="E214" s="555"/>
    </row>
    <row r="215" spans="1:5" s="550" customFormat="1">
      <c r="A215" s="553"/>
      <c r="B215" s="679" t="s">
        <v>1397</v>
      </c>
      <c r="C215" s="554" t="s">
        <v>1365</v>
      </c>
      <c r="D215" s="714">
        <v>1050</v>
      </c>
      <c r="E215" s="555"/>
    </row>
    <row r="216" spans="1:5" s="550" customFormat="1">
      <c r="A216" s="553"/>
      <c r="B216" s="679" t="s">
        <v>1503</v>
      </c>
      <c r="C216" s="554" t="s">
        <v>1002</v>
      </c>
      <c r="D216" s="714">
        <v>542.9</v>
      </c>
      <c r="E216" s="555"/>
    </row>
    <row r="217" spans="1:5" s="550" customFormat="1">
      <c r="A217" s="553"/>
      <c r="B217" s="679" t="s">
        <v>1504</v>
      </c>
      <c r="C217" s="554" t="s">
        <v>1002</v>
      </c>
      <c r="D217" s="714">
        <v>542.9</v>
      </c>
      <c r="E217" s="555"/>
    </row>
    <row r="218" spans="1:5" s="550" customFormat="1">
      <c r="A218" s="553"/>
      <c r="B218" s="679" t="s">
        <v>1505</v>
      </c>
      <c r="C218" s="554" t="s">
        <v>1002</v>
      </c>
      <c r="D218" s="714">
        <v>542.9</v>
      </c>
      <c r="E218" s="555"/>
    </row>
    <row r="219" spans="1:5" s="550" customFormat="1">
      <c r="A219" s="553"/>
      <c r="B219" s="679" t="s">
        <v>1929</v>
      </c>
      <c r="C219" s="554" t="s">
        <v>983</v>
      </c>
      <c r="D219" s="714">
        <v>483.72</v>
      </c>
      <c r="E219" s="555"/>
    </row>
    <row r="220" spans="1:5" s="550" customFormat="1">
      <c r="A220" s="553"/>
      <c r="B220" s="679" t="s">
        <v>1928</v>
      </c>
      <c r="C220" s="554" t="s">
        <v>983</v>
      </c>
      <c r="D220" s="714">
        <v>483.72</v>
      </c>
      <c r="E220" s="555"/>
    </row>
    <row r="221" spans="1:5" s="550" customFormat="1">
      <c r="A221" s="553"/>
      <c r="B221" s="679" t="s">
        <v>2399</v>
      </c>
      <c r="C221" s="554" t="s">
        <v>983</v>
      </c>
      <c r="D221" s="714">
        <v>175.64</v>
      </c>
      <c r="E221" s="555"/>
    </row>
    <row r="222" spans="1:5" s="550" customFormat="1">
      <c r="A222" s="553"/>
      <c r="B222" s="679" t="s">
        <v>2394</v>
      </c>
      <c r="C222" s="554" t="s">
        <v>983</v>
      </c>
      <c r="D222" s="714">
        <v>175.64</v>
      </c>
      <c r="E222" s="555"/>
    </row>
    <row r="223" spans="1:5" s="550" customFormat="1">
      <c r="A223" s="553"/>
      <c r="B223" s="679" t="s">
        <v>2320</v>
      </c>
      <c r="C223" s="554" t="s">
        <v>983</v>
      </c>
      <c r="D223" s="714">
        <v>175.64</v>
      </c>
      <c r="E223" s="555"/>
    </row>
    <row r="224" spans="1:5" s="550" customFormat="1">
      <c r="A224" s="553"/>
      <c r="B224" s="679" t="s">
        <v>2319</v>
      </c>
      <c r="C224" s="554" t="s">
        <v>998</v>
      </c>
      <c r="D224" s="714">
        <v>337.2</v>
      </c>
      <c r="E224" s="555"/>
    </row>
    <row r="225" spans="1:5" s="550" customFormat="1">
      <c r="A225" s="553"/>
      <c r="B225" s="679" t="s">
        <v>2318</v>
      </c>
      <c r="C225" s="554" t="s">
        <v>998</v>
      </c>
      <c r="D225" s="714">
        <v>337.2</v>
      </c>
      <c r="E225" s="555"/>
    </row>
    <row r="226" spans="1:5" s="550" customFormat="1">
      <c r="A226" s="553"/>
      <c r="B226" s="679" t="s">
        <v>2317</v>
      </c>
      <c r="C226" s="554" t="s">
        <v>998</v>
      </c>
      <c r="D226" s="714">
        <v>337.2</v>
      </c>
      <c r="E226" s="555"/>
    </row>
    <row r="227" spans="1:5" s="550" customFormat="1">
      <c r="A227" s="553"/>
      <c r="B227" s="679" t="s">
        <v>2316</v>
      </c>
      <c r="C227" s="554" t="s">
        <v>998</v>
      </c>
      <c r="D227" s="714">
        <v>337.2</v>
      </c>
      <c r="E227" s="555"/>
    </row>
    <row r="228" spans="1:5" s="550" customFormat="1">
      <c r="A228" s="553"/>
      <c r="B228" s="679" t="s">
        <v>2315</v>
      </c>
      <c r="C228" s="554" t="s">
        <v>1002</v>
      </c>
      <c r="D228" s="714">
        <v>542.9</v>
      </c>
      <c r="E228" s="555"/>
    </row>
    <row r="229" spans="1:5" s="550" customFormat="1">
      <c r="A229" s="553"/>
      <c r="B229" s="679" t="s">
        <v>2313</v>
      </c>
      <c r="C229" s="554" t="s">
        <v>2314</v>
      </c>
      <c r="D229" s="714">
        <v>1318.53</v>
      </c>
      <c r="E229" s="555"/>
    </row>
    <row r="230" spans="1:5" s="550" customFormat="1">
      <c r="A230" s="553"/>
      <c r="B230" s="679" t="s">
        <v>1596</v>
      </c>
      <c r="C230" s="554" t="s">
        <v>1021</v>
      </c>
      <c r="D230" s="714">
        <v>210.29</v>
      </c>
      <c r="E230" s="555"/>
    </row>
    <row r="231" spans="1:5" s="550" customFormat="1">
      <c r="A231" s="553"/>
      <c r="B231" s="679" t="s">
        <v>1595</v>
      </c>
      <c r="C231" s="554" t="s">
        <v>1200</v>
      </c>
      <c r="D231" s="714">
        <v>600</v>
      </c>
      <c r="E231" s="555"/>
    </row>
    <row r="232" spans="1:5" s="550" customFormat="1">
      <c r="A232" s="553"/>
      <c r="B232" s="679" t="s">
        <v>1594</v>
      </c>
      <c r="C232" s="554" t="s">
        <v>998</v>
      </c>
      <c r="D232" s="714">
        <v>337.2</v>
      </c>
      <c r="E232" s="555"/>
    </row>
    <row r="233" spans="1:5" s="550" customFormat="1">
      <c r="A233" s="553"/>
      <c r="B233" s="679" t="s">
        <v>1593</v>
      </c>
      <c r="C233" s="554" t="s">
        <v>998</v>
      </c>
      <c r="D233" s="714">
        <v>337.2</v>
      </c>
      <c r="E233" s="555"/>
    </row>
    <row r="234" spans="1:5" s="550" customFormat="1">
      <c r="A234" s="553"/>
      <c r="B234" s="679" t="s">
        <v>1592</v>
      </c>
      <c r="C234" s="554" t="s">
        <v>996</v>
      </c>
      <c r="D234" s="714">
        <v>183.4</v>
      </c>
      <c r="E234" s="555"/>
    </row>
    <row r="235" spans="1:5" s="550" customFormat="1">
      <c r="A235" s="553"/>
      <c r="B235" s="679" t="s">
        <v>3780</v>
      </c>
      <c r="C235" s="554" t="s">
        <v>983</v>
      </c>
      <c r="D235" s="714">
        <v>489.52</v>
      </c>
      <c r="E235" s="555"/>
    </row>
    <row r="236" spans="1:5" s="550" customFormat="1">
      <c r="A236" s="553"/>
      <c r="B236" s="679" t="s">
        <v>2294</v>
      </c>
      <c r="C236" s="554" t="s">
        <v>983</v>
      </c>
      <c r="D236" s="714">
        <v>374.68</v>
      </c>
      <c r="E236" s="555"/>
    </row>
    <row r="237" spans="1:5" s="550" customFormat="1">
      <c r="A237" s="553"/>
      <c r="B237" s="679" t="s">
        <v>2293</v>
      </c>
      <c r="C237" s="554" t="s">
        <v>983</v>
      </c>
      <c r="D237" s="714">
        <v>374.68</v>
      </c>
      <c r="E237" s="555"/>
    </row>
    <row r="238" spans="1:5" s="550" customFormat="1">
      <c r="A238" s="553"/>
      <c r="B238" s="679" t="s">
        <v>2291</v>
      </c>
      <c r="C238" s="554" t="s">
        <v>990</v>
      </c>
      <c r="D238" s="714">
        <v>829.4</v>
      </c>
      <c r="E238" s="555"/>
    </row>
    <row r="239" spans="1:5" s="550" customFormat="1">
      <c r="A239" s="553"/>
      <c r="B239" s="679" t="s">
        <v>2290</v>
      </c>
      <c r="C239" s="554" t="s">
        <v>990</v>
      </c>
      <c r="D239" s="714">
        <v>829.4</v>
      </c>
      <c r="E239" s="555"/>
    </row>
    <row r="240" spans="1:5" s="550" customFormat="1">
      <c r="A240" s="553"/>
      <c r="B240" s="679" t="s">
        <v>2288</v>
      </c>
      <c r="C240" s="554" t="s">
        <v>2289</v>
      </c>
      <c r="D240" s="714">
        <v>2784</v>
      </c>
      <c r="E240" s="555"/>
    </row>
    <row r="241" spans="1:5" s="550" customFormat="1">
      <c r="A241" s="553"/>
      <c r="B241" s="679" t="s">
        <v>2287</v>
      </c>
      <c r="C241" s="554" t="s">
        <v>983</v>
      </c>
      <c r="D241" s="714">
        <v>483.72</v>
      </c>
      <c r="E241" s="555"/>
    </row>
    <row r="242" spans="1:5" s="550" customFormat="1">
      <c r="A242" s="553"/>
      <c r="B242" s="679" t="s">
        <v>2286</v>
      </c>
      <c r="C242" s="554" t="s">
        <v>983</v>
      </c>
      <c r="D242" s="714">
        <v>483.72</v>
      </c>
      <c r="E242" s="555"/>
    </row>
    <row r="243" spans="1:5" s="550" customFormat="1">
      <c r="A243" s="553"/>
      <c r="B243" s="679" t="s">
        <v>2285</v>
      </c>
      <c r="C243" s="554" t="s">
        <v>1010</v>
      </c>
      <c r="D243" s="714">
        <v>1032.4000000000001</v>
      </c>
      <c r="E243" s="555"/>
    </row>
    <row r="244" spans="1:5" s="550" customFormat="1">
      <c r="A244" s="553"/>
      <c r="B244" s="679" t="s">
        <v>2284</v>
      </c>
      <c r="C244" s="554" t="s">
        <v>988</v>
      </c>
      <c r="D244" s="714">
        <v>1744.17</v>
      </c>
      <c r="E244" s="555"/>
    </row>
    <row r="245" spans="1:5" s="550" customFormat="1">
      <c r="A245" s="553"/>
      <c r="B245" s="679" t="s">
        <v>2283</v>
      </c>
      <c r="C245" s="554" t="s">
        <v>988</v>
      </c>
      <c r="D245" s="714">
        <v>1744.17</v>
      </c>
      <c r="E245" s="555"/>
    </row>
    <row r="246" spans="1:5" s="550" customFormat="1">
      <c r="A246" s="553"/>
      <c r="B246" s="679" t="s">
        <v>1591</v>
      </c>
      <c r="C246" s="554" t="s">
        <v>983</v>
      </c>
      <c r="D246" s="714">
        <v>175.64</v>
      </c>
      <c r="E246" s="555"/>
    </row>
    <row r="247" spans="1:5" s="550" customFormat="1">
      <c r="A247" s="553"/>
      <c r="B247" s="679" t="s">
        <v>2400</v>
      </c>
      <c r="C247" s="554" t="s">
        <v>983</v>
      </c>
      <c r="D247" s="714">
        <v>175.64</v>
      </c>
      <c r="E247" s="555"/>
    </row>
    <row r="248" spans="1:5" s="550" customFormat="1">
      <c r="A248" s="553"/>
      <c r="B248" s="679" t="s">
        <v>2383</v>
      </c>
      <c r="C248" s="554" t="s">
        <v>1200</v>
      </c>
      <c r="D248" s="714">
        <v>600</v>
      </c>
      <c r="E248" s="555"/>
    </row>
    <row r="249" spans="1:5" s="550" customFormat="1">
      <c r="A249" s="553"/>
      <c r="B249" s="679" t="s">
        <v>2371</v>
      </c>
      <c r="C249" s="554" t="s">
        <v>1021</v>
      </c>
      <c r="D249" s="714">
        <v>210.29</v>
      </c>
      <c r="E249" s="555"/>
    </row>
    <row r="250" spans="1:5" s="550" customFormat="1">
      <c r="A250" s="553"/>
      <c r="B250" s="679" t="s">
        <v>2370</v>
      </c>
      <c r="C250" s="554" t="s">
        <v>1002</v>
      </c>
      <c r="D250" s="714">
        <v>542.9</v>
      </c>
      <c r="E250" s="555"/>
    </row>
    <row r="251" spans="1:5" s="550" customFormat="1">
      <c r="A251" s="553"/>
      <c r="B251" s="679" t="s">
        <v>2369</v>
      </c>
      <c r="C251" s="554" t="s">
        <v>1002</v>
      </c>
      <c r="D251" s="714">
        <v>542.9</v>
      </c>
      <c r="E251" s="555"/>
    </row>
    <row r="252" spans="1:5" s="550" customFormat="1">
      <c r="A252" s="553"/>
      <c r="B252" s="679" t="s">
        <v>2367</v>
      </c>
      <c r="C252" s="554" t="s">
        <v>1002</v>
      </c>
      <c r="D252" s="714">
        <v>542.9</v>
      </c>
      <c r="E252" s="555"/>
    </row>
    <row r="253" spans="1:5" s="550" customFormat="1">
      <c r="A253" s="553"/>
      <c r="B253" s="679" t="s">
        <v>2366</v>
      </c>
      <c r="C253" s="554" t="s">
        <v>1002</v>
      </c>
      <c r="D253" s="714">
        <v>542.9</v>
      </c>
      <c r="E253" s="555"/>
    </row>
    <row r="254" spans="1:5" s="550" customFormat="1">
      <c r="A254" s="553"/>
      <c r="B254" s="679" t="s">
        <v>1334</v>
      </c>
      <c r="C254" s="554" t="s">
        <v>1335</v>
      </c>
      <c r="D254" s="714">
        <v>1329.17</v>
      </c>
      <c r="E254" s="555"/>
    </row>
    <row r="255" spans="1:5" s="550" customFormat="1">
      <c r="A255" s="553"/>
      <c r="B255" s="679" t="s">
        <v>1900</v>
      </c>
      <c r="C255" s="554" t="s">
        <v>990</v>
      </c>
      <c r="D255" s="714">
        <v>829.4</v>
      </c>
      <c r="E255" s="555"/>
    </row>
    <row r="256" spans="1:5" s="550" customFormat="1">
      <c r="A256" s="553"/>
      <c r="B256" s="679" t="s">
        <v>1899</v>
      </c>
      <c r="C256" s="554" t="s">
        <v>1080</v>
      </c>
      <c r="D256" s="714">
        <v>2981.2</v>
      </c>
      <c r="E256" s="555"/>
    </row>
    <row r="257" spans="1:5" s="550" customFormat="1">
      <c r="A257" s="553"/>
      <c r="B257" s="679" t="s">
        <v>1898</v>
      </c>
      <c r="C257" s="554" t="s">
        <v>1025</v>
      </c>
      <c r="D257" s="714">
        <v>1200.5999999999999</v>
      </c>
      <c r="E257" s="555"/>
    </row>
    <row r="258" spans="1:5" s="550" customFormat="1">
      <c r="A258" s="553"/>
      <c r="B258" s="679" t="s">
        <v>3781</v>
      </c>
      <c r="C258" s="554" t="s">
        <v>983</v>
      </c>
      <c r="D258" s="714">
        <v>489.52</v>
      </c>
      <c r="E258" s="555"/>
    </row>
    <row r="259" spans="1:5" s="550" customFormat="1">
      <c r="A259" s="553"/>
      <c r="B259" s="679" t="s">
        <v>1620</v>
      </c>
      <c r="C259" s="554" t="s">
        <v>1210</v>
      </c>
      <c r="D259" s="714">
        <v>412.51</v>
      </c>
      <c r="E259" s="555"/>
    </row>
    <row r="260" spans="1:5" s="550" customFormat="1">
      <c r="A260" s="553"/>
      <c r="B260" s="679" t="s">
        <v>1897</v>
      </c>
      <c r="C260" s="554" t="s">
        <v>1002</v>
      </c>
      <c r="D260" s="714">
        <v>542.9</v>
      </c>
      <c r="E260" s="555"/>
    </row>
    <row r="261" spans="1:5" s="550" customFormat="1">
      <c r="A261" s="553"/>
      <c r="B261" s="679" t="s">
        <v>1749</v>
      </c>
      <c r="C261" s="554" t="s">
        <v>1002</v>
      </c>
      <c r="D261" s="714">
        <v>542.9</v>
      </c>
      <c r="E261" s="555"/>
    </row>
    <row r="262" spans="1:5" s="550" customFormat="1">
      <c r="A262" s="553"/>
      <c r="B262" s="679" t="s">
        <v>3782</v>
      </c>
      <c r="C262" s="554" t="s">
        <v>983</v>
      </c>
      <c r="D262" s="714">
        <v>489.52</v>
      </c>
      <c r="E262" s="555"/>
    </row>
    <row r="263" spans="1:5" s="550" customFormat="1">
      <c r="A263" s="553"/>
      <c r="B263" s="679" t="s">
        <v>1598</v>
      </c>
      <c r="C263" s="554" t="s">
        <v>1002</v>
      </c>
      <c r="D263" s="714">
        <v>542.9</v>
      </c>
      <c r="E263" s="555"/>
    </row>
    <row r="264" spans="1:5" s="550" customFormat="1">
      <c r="A264" s="553"/>
      <c r="B264" s="679" t="s">
        <v>2412</v>
      </c>
      <c r="C264" s="554" t="s">
        <v>1006</v>
      </c>
      <c r="D264" s="714">
        <v>2297.96</v>
      </c>
      <c r="E264" s="555"/>
    </row>
    <row r="265" spans="1:5" s="550" customFormat="1">
      <c r="A265" s="553"/>
      <c r="B265" s="679" t="s">
        <v>2411</v>
      </c>
      <c r="C265" s="554" t="s">
        <v>983</v>
      </c>
      <c r="D265" s="714">
        <v>483.72</v>
      </c>
      <c r="E265" s="555"/>
    </row>
    <row r="266" spans="1:5" s="550" customFormat="1">
      <c r="A266" s="553"/>
      <c r="B266" s="679" t="s">
        <v>2410</v>
      </c>
      <c r="C266" s="554" t="s">
        <v>983</v>
      </c>
      <c r="D266" s="714">
        <v>483.72</v>
      </c>
      <c r="E266" s="555"/>
    </row>
    <row r="267" spans="1:5" s="550" customFormat="1">
      <c r="A267" s="553"/>
      <c r="B267" s="679" t="s">
        <v>2409</v>
      </c>
      <c r="C267" s="554" t="s">
        <v>983</v>
      </c>
      <c r="D267" s="714">
        <v>483.72</v>
      </c>
      <c r="E267" s="555"/>
    </row>
    <row r="268" spans="1:5" s="550" customFormat="1">
      <c r="A268" s="553"/>
      <c r="B268" s="679" t="s">
        <v>2408</v>
      </c>
      <c r="C268" s="554" t="s">
        <v>983</v>
      </c>
      <c r="D268" s="714">
        <v>483.72</v>
      </c>
      <c r="E268" s="555"/>
    </row>
    <row r="269" spans="1:5" s="550" customFormat="1">
      <c r="A269" s="553"/>
      <c r="B269" s="679" t="s">
        <v>2407</v>
      </c>
      <c r="C269" s="554" t="s">
        <v>1002</v>
      </c>
      <c r="D269" s="714">
        <v>1693.88</v>
      </c>
      <c r="E269" s="555"/>
    </row>
    <row r="270" spans="1:5" s="550" customFormat="1">
      <c r="A270" s="553"/>
      <c r="B270" s="679" t="s">
        <v>2406</v>
      </c>
      <c r="C270" s="554" t="s">
        <v>1002</v>
      </c>
      <c r="D270" s="714">
        <v>1693.88</v>
      </c>
      <c r="E270" s="555"/>
    </row>
    <row r="271" spans="1:5" s="550" customFormat="1">
      <c r="A271" s="553"/>
      <c r="B271" s="679" t="s">
        <v>2405</v>
      </c>
      <c r="C271" s="554" t="s">
        <v>1002</v>
      </c>
      <c r="D271" s="714">
        <v>1693.88</v>
      </c>
      <c r="E271" s="555"/>
    </row>
    <row r="272" spans="1:5" s="550" customFormat="1">
      <c r="A272" s="553"/>
      <c r="B272" s="679" t="s">
        <v>1597</v>
      </c>
      <c r="C272" s="554" t="s">
        <v>1002</v>
      </c>
      <c r="D272" s="714">
        <v>542.9</v>
      </c>
      <c r="E272" s="555"/>
    </row>
    <row r="273" spans="1:5" s="550" customFormat="1">
      <c r="A273" s="553"/>
      <c r="B273" s="679" t="s">
        <v>2401</v>
      </c>
      <c r="C273" s="554" t="s">
        <v>978</v>
      </c>
      <c r="D273" s="714">
        <v>400.92</v>
      </c>
      <c r="E273" s="555"/>
    </row>
    <row r="274" spans="1:5" s="550" customFormat="1">
      <c r="A274" s="553"/>
      <c r="B274" s="679" t="s">
        <v>2533</v>
      </c>
      <c r="C274" s="554" t="s">
        <v>1029</v>
      </c>
      <c r="D274" s="714">
        <v>5165.4799999999996</v>
      </c>
      <c r="E274" s="555"/>
    </row>
    <row r="275" spans="1:5" s="550" customFormat="1">
      <c r="A275" s="553"/>
      <c r="B275" s="679" t="s">
        <v>1581</v>
      </c>
      <c r="C275" s="554" t="s">
        <v>983</v>
      </c>
      <c r="D275" s="714">
        <v>483.72</v>
      </c>
      <c r="E275" s="555"/>
    </row>
    <row r="276" spans="1:5" s="550" customFormat="1">
      <c r="A276" s="553"/>
      <c r="B276" s="679" t="s">
        <v>2529</v>
      </c>
      <c r="C276" s="554" t="s">
        <v>1006</v>
      </c>
      <c r="D276" s="714">
        <v>2297.96</v>
      </c>
      <c r="E276" s="555"/>
    </row>
    <row r="277" spans="1:5" s="550" customFormat="1">
      <c r="A277" s="553"/>
      <c r="B277" s="679" t="s">
        <v>2528</v>
      </c>
      <c r="C277" s="554" t="s">
        <v>1006</v>
      </c>
      <c r="D277" s="714">
        <v>2297.96</v>
      </c>
      <c r="E277" s="555"/>
    </row>
    <row r="278" spans="1:5" s="550" customFormat="1">
      <c r="A278" s="553"/>
      <c r="B278" s="679" t="s">
        <v>2521</v>
      </c>
      <c r="C278" s="554" t="s">
        <v>983</v>
      </c>
      <c r="D278" s="714">
        <v>483.72</v>
      </c>
      <c r="E278" s="555"/>
    </row>
    <row r="279" spans="1:5" s="550" customFormat="1">
      <c r="A279" s="553"/>
      <c r="B279" s="679" t="s">
        <v>2518</v>
      </c>
      <c r="C279" s="554" t="s">
        <v>983</v>
      </c>
      <c r="D279" s="714">
        <v>483.72</v>
      </c>
      <c r="E279" s="555"/>
    </row>
    <row r="280" spans="1:5" s="550" customFormat="1">
      <c r="A280" s="553"/>
      <c r="B280" s="679" t="s">
        <v>2517</v>
      </c>
      <c r="C280" s="554" t="s">
        <v>983</v>
      </c>
      <c r="D280" s="714">
        <v>483.72</v>
      </c>
      <c r="E280" s="555"/>
    </row>
    <row r="281" spans="1:5" s="550" customFormat="1">
      <c r="A281" s="553"/>
      <c r="B281" s="679" t="s">
        <v>2516</v>
      </c>
      <c r="C281" s="554" t="s">
        <v>983</v>
      </c>
      <c r="D281" s="714">
        <v>483.72</v>
      </c>
      <c r="E281" s="555"/>
    </row>
    <row r="282" spans="1:5" s="550" customFormat="1">
      <c r="A282" s="553"/>
      <c r="B282" s="679" t="s">
        <v>2514</v>
      </c>
      <c r="C282" s="554" t="s">
        <v>988</v>
      </c>
      <c r="D282" s="714">
        <v>1744.17</v>
      </c>
      <c r="E282" s="555"/>
    </row>
    <row r="283" spans="1:5" s="550" customFormat="1">
      <c r="A283" s="553"/>
      <c r="B283" s="679" t="s">
        <v>2450</v>
      </c>
      <c r="C283" s="554" t="s">
        <v>988</v>
      </c>
      <c r="D283" s="714">
        <v>1744.17</v>
      </c>
      <c r="E283" s="555"/>
    </row>
    <row r="284" spans="1:5" s="550" customFormat="1">
      <c r="A284" s="553"/>
      <c r="B284" s="679" t="s">
        <v>1330</v>
      </c>
      <c r="C284" s="554" t="s">
        <v>1068</v>
      </c>
      <c r="D284" s="714">
        <v>725.93</v>
      </c>
      <c r="E284" s="555"/>
    </row>
    <row r="285" spans="1:5" s="550" customFormat="1">
      <c r="A285" s="553"/>
      <c r="B285" s="679" t="s">
        <v>1331</v>
      </c>
      <c r="C285" s="554" t="s">
        <v>1332</v>
      </c>
      <c r="D285" s="714">
        <v>717.75</v>
      </c>
      <c r="E285" s="555"/>
    </row>
    <row r="286" spans="1:5" s="550" customFormat="1">
      <c r="A286" s="553"/>
      <c r="B286" s="679" t="s">
        <v>1333</v>
      </c>
      <c r="C286" s="554" t="s">
        <v>1332</v>
      </c>
      <c r="D286" s="714">
        <v>717.75</v>
      </c>
      <c r="E286" s="555"/>
    </row>
    <row r="287" spans="1:5" s="550" customFormat="1">
      <c r="A287" s="553"/>
      <c r="B287" s="679" t="s">
        <v>1336</v>
      </c>
      <c r="C287" s="554" t="s">
        <v>1335</v>
      </c>
      <c r="D287" s="714">
        <v>1329.17</v>
      </c>
      <c r="E287" s="555"/>
    </row>
    <row r="288" spans="1:5" s="550" customFormat="1">
      <c r="A288" s="553"/>
      <c r="B288" s="679" t="s">
        <v>1580</v>
      </c>
      <c r="C288" s="554" t="s">
        <v>1006</v>
      </c>
      <c r="D288" s="714">
        <v>2297.96</v>
      </c>
      <c r="E288" s="555"/>
    </row>
    <row r="289" spans="1:5" s="550" customFormat="1">
      <c r="A289" s="553"/>
      <c r="B289" s="679" t="s">
        <v>1339</v>
      </c>
      <c r="C289" s="554" t="s">
        <v>1021</v>
      </c>
      <c r="D289" s="714">
        <v>210.29</v>
      </c>
      <c r="E289" s="555"/>
    </row>
    <row r="290" spans="1:5" s="550" customFormat="1">
      <c r="A290" s="553"/>
      <c r="B290" s="679" t="s">
        <v>2459</v>
      </c>
      <c r="C290" s="554" t="s">
        <v>983</v>
      </c>
      <c r="D290" s="714">
        <v>374.68</v>
      </c>
      <c r="E290" s="555"/>
    </row>
    <row r="291" spans="1:5" s="550" customFormat="1">
      <c r="A291" s="553"/>
      <c r="B291" s="679" t="s">
        <v>2472</v>
      </c>
      <c r="C291" s="554" t="s">
        <v>988</v>
      </c>
      <c r="D291" s="714">
        <v>1744.17</v>
      </c>
      <c r="E291" s="555"/>
    </row>
    <row r="292" spans="1:5" s="550" customFormat="1">
      <c r="A292" s="553"/>
      <c r="B292" s="679" t="s">
        <v>2477</v>
      </c>
      <c r="C292" s="554" t="s">
        <v>983</v>
      </c>
      <c r="D292" s="714">
        <v>216.73</v>
      </c>
      <c r="E292" s="555"/>
    </row>
    <row r="293" spans="1:5" s="550" customFormat="1">
      <c r="A293" s="553"/>
      <c r="B293" s="679" t="s">
        <v>1579</v>
      </c>
      <c r="C293" s="554" t="s">
        <v>990</v>
      </c>
      <c r="D293" s="714">
        <v>829.4</v>
      </c>
      <c r="E293" s="555"/>
    </row>
    <row r="294" spans="1:5" s="550" customFormat="1">
      <c r="A294" s="553"/>
      <c r="B294" s="679" t="s">
        <v>2432</v>
      </c>
      <c r="C294" s="554" t="s">
        <v>983</v>
      </c>
      <c r="D294" s="714">
        <v>175.64</v>
      </c>
      <c r="E294" s="555"/>
    </row>
    <row r="295" spans="1:5" s="550" customFormat="1">
      <c r="A295" s="553"/>
      <c r="B295" s="679" t="s">
        <v>2481</v>
      </c>
      <c r="C295" s="554" t="s">
        <v>983</v>
      </c>
      <c r="D295" s="714">
        <v>175.64</v>
      </c>
      <c r="E295" s="555"/>
    </row>
    <row r="296" spans="1:5" s="550" customFormat="1">
      <c r="A296" s="553"/>
      <c r="B296" s="679" t="s">
        <v>2479</v>
      </c>
      <c r="C296" s="554" t="s">
        <v>996</v>
      </c>
      <c r="D296" s="714">
        <v>183.4</v>
      </c>
      <c r="E296" s="555"/>
    </row>
    <row r="297" spans="1:5" s="550" customFormat="1">
      <c r="A297" s="553"/>
      <c r="B297" s="679" t="s">
        <v>2086</v>
      </c>
      <c r="C297" s="554" t="s">
        <v>996</v>
      </c>
      <c r="D297" s="714">
        <v>183.4</v>
      </c>
      <c r="E297" s="555"/>
    </row>
    <row r="298" spans="1:5" s="550" customFormat="1">
      <c r="A298" s="553"/>
      <c r="B298" s="679" t="s">
        <v>2082</v>
      </c>
      <c r="C298" s="554" t="s">
        <v>1000</v>
      </c>
      <c r="D298" s="714">
        <v>651.66999999999996</v>
      </c>
      <c r="E298" s="555"/>
    </row>
    <row r="299" spans="1:5" s="550" customFormat="1">
      <c r="A299" s="553"/>
      <c r="B299" s="679" t="s">
        <v>1578</v>
      </c>
      <c r="C299" s="554" t="s">
        <v>1080</v>
      </c>
      <c r="D299" s="714">
        <v>2981.2</v>
      </c>
      <c r="E299" s="555"/>
    </row>
    <row r="300" spans="1:5" s="550" customFormat="1">
      <c r="A300" s="553"/>
      <c r="B300" s="679" t="s">
        <v>1582</v>
      </c>
      <c r="C300" s="554" t="s">
        <v>983</v>
      </c>
      <c r="D300" s="714">
        <v>483.72</v>
      </c>
      <c r="E300" s="555"/>
    </row>
    <row r="301" spans="1:5" s="550" customFormat="1">
      <c r="A301" s="553"/>
      <c r="B301" s="679" t="s">
        <v>1590</v>
      </c>
      <c r="C301" s="554" t="s">
        <v>978</v>
      </c>
      <c r="D301" s="714">
        <v>400.92</v>
      </c>
      <c r="E301" s="555"/>
    </row>
    <row r="302" spans="1:5" s="550" customFormat="1">
      <c r="A302" s="553"/>
      <c r="B302" s="679" t="s">
        <v>2354</v>
      </c>
      <c r="C302" s="554" t="s">
        <v>2355</v>
      </c>
      <c r="D302" s="714">
        <v>1156.2</v>
      </c>
      <c r="E302" s="555"/>
    </row>
    <row r="303" spans="1:5" s="550" customFormat="1">
      <c r="A303" s="553"/>
      <c r="B303" s="679" t="s">
        <v>2353</v>
      </c>
      <c r="C303" s="554" t="s">
        <v>978</v>
      </c>
      <c r="D303" s="714">
        <v>400.92</v>
      </c>
      <c r="E303" s="555"/>
    </row>
    <row r="304" spans="1:5" s="550" customFormat="1">
      <c r="A304" s="553"/>
      <c r="B304" s="679" t="s">
        <v>2352</v>
      </c>
      <c r="C304" s="554" t="s">
        <v>978</v>
      </c>
      <c r="D304" s="714">
        <v>400.92</v>
      </c>
      <c r="E304" s="555"/>
    </row>
    <row r="305" spans="1:5" s="550" customFormat="1">
      <c r="A305" s="553"/>
      <c r="B305" s="679" t="s">
        <v>2351</v>
      </c>
      <c r="C305" s="554" t="s">
        <v>978</v>
      </c>
      <c r="D305" s="714">
        <v>400.92</v>
      </c>
      <c r="E305" s="555"/>
    </row>
    <row r="306" spans="1:5" s="550" customFormat="1">
      <c r="A306" s="553"/>
      <c r="B306" s="679" t="s">
        <v>2350</v>
      </c>
      <c r="C306" s="554" t="s">
        <v>983</v>
      </c>
      <c r="D306" s="714">
        <v>175.64</v>
      </c>
      <c r="E306" s="555"/>
    </row>
    <row r="307" spans="1:5" s="550" customFormat="1">
      <c r="A307" s="553"/>
      <c r="B307" s="679" t="s">
        <v>2349</v>
      </c>
      <c r="C307" s="554" t="s">
        <v>983</v>
      </c>
      <c r="D307" s="714">
        <v>175.64</v>
      </c>
      <c r="E307" s="555"/>
    </row>
    <row r="308" spans="1:5" s="550" customFormat="1">
      <c r="A308" s="553"/>
      <c r="B308" s="679" t="s">
        <v>2348</v>
      </c>
      <c r="C308" s="554" t="s">
        <v>983</v>
      </c>
      <c r="D308" s="714">
        <v>175.64</v>
      </c>
      <c r="E308" s="555"/>
    </row>
    <row r="309" spans="1:5" s="550" customFormat="1">
      <c r="A309" s="553"/>
      <c r="B309" s="679" t="s">
        <v>2347</v>
      </c>
      <c r="C309" s="554" t="s">
        <v>983</v>
      </c>
      <c r="D309" s="714">
        <v>175.64</v>
      </c>
      <c r="E309" s="555"/>
    </row>
    <row r="310" spans="1:5" s="550" customFormat="1">
      <c r="A310" s="553"/>
      <c r="B310" s="679" t="s">
        <v>2346</v>
      </c>
      <c r="C310" s="554" t="s">
        <v>996</v>
      </c>
      <c r="D310" s="714">
        <v>183.4</v>
      </c>
      <c r="E310" s="555"/>
    </row>
    <row r="311" spans="1:5" s="550" customFormat="1">
      <c r="A311" s="553"/>
      <c r="B311" s="679" t="s">
        <v>2344</v>
      </c>
      <c r="C311" s="554" t="s">
        <v>996</v>
      </c>
      <c r="D311" s="714">
        <v>183.4</v>
      </c>
      <c r="E311" s="555"/>
    </row>
    <row r="312" spans="1:5" s="550" customFormat="1">
      <c r="A312" s="553"/>
      <c r="B312" s="679" t="s">
        <v>2330</v>
      </c>
      <c r="C312" s="554" t="s">
        <v>998</v>
      </c>
      <c r="D312" s="714">
        <v>337.2</v>
      </c>
      <c r="E312" s="555"/>
    </row>
    <row r="313" spans="1:5" s="550" customFormat="1">
      <c r="A313" s="553"/>
      <c r="B313" s="679" t="s">
        <v>2329</v>
      </c>
      <c r="C313" s="554" t="s">
        <v>1200</v>
      </c>
      <c r="D313" s="714">
        <v>600</v>
      </c>
      <c r="E313" s="555"/>
    </row>
    <row r="314" spans="1:5" s="550" customFormat="1">
      <c r="A314" s="553"/>
      <c r="B314" s="679" t="s">
        <v>1589</v>
      </c>
      <c r="C314" s="554" t="s">
        <v>978</v>
      </c>
      <c r="D314" s="714">
        <v>400.92</v>
      </c>
      <c r="E314" s="555"/>
    </row>
    <row r="315" spans="1:5" s="550" customFormat="1">
      <c r="A315" s="553"/>
      <c r="B315" s="679" t="s">
        <v>2327</v>
      </c>
      <c r="C315" s="554" t="s">
        <v>1002</v>
      </c>
      <c r="D315" s="714">
        <v>542.9</v>
      </c>
      <c r="E315" s="555"/>
    </row>
    <row r="316" spans="1:5" s="550" customFormat="1">
      <c r="A316" s="553"/>
      <c r="B316" s="679" t="s">
        <v>2326</v>
      </c>
      <c r="C316" s="554" t="s">
        <v>1002</v>
      </c>
      <c r="D316" s="714">
        <v>542.9</v>
      </c>
      <c r="E316" s="555"/>
    </row>
    <row r="317" spans="1:5" s="550" customFormat="1">
      <c r="A317" s="553"/>
      <c r="B317" s="679" t="s">
        <v>2324</v>
      </c>
      <c r="C317" s="554" t="s">
        <v>1002</v>
      </c>
      <c r="D317" s="714">
        <v>542.9</v>
      </c>
      <c r="E317" s="555"/>
    </row>
    <row r="318" spans="1:5" s="550" customFormat="1">
      <c r="A318" s="553"/>
      <c r="B318" s="679" t="s">
        <v>2323</v>
      </c>
      <c r="C318" s="554" t="s">
        <v>1002</v>
      </c>
      <c r="D318" s="714">
        <v>542.9</v>
      </c>
      <c r="E318" s="555"/>
    </row>
    <row r="319" spans="1:5" s="550" customFormat="1">
      <c r="A319" s="553"/>
      <c r="B319" s="679" t="s">
        <v>1588</v>
      </c>
      <c r="C319" s="554" t="s">
        <v>978</v>
      </c>
      <c r="D319" s="714">
        <v>400.92</v>
      </c>
      <c r="E319" s="555"/>
    </row>
    <row r="320" spans="1:5" s="550" customFormat="1">
      <c r="A320" s="553"/>
      <c r="B320" s="679" t="s">
        <v>1587</v>
      </c>
      <c r="C320" s="554" t="s">
        <v>1178</v>
      </c>
      <c r="D320" s="714">
        <v>954.1</v>
      </c>
      <c r="E320" s="555"/>
    </row>
    <row r="321" spans="1:5" s="550" customFormat="1">
      <c r="A321" s="553"/>
      <c r="B321" s="679" t="s">
        <v>1586</v>
      </c>
      <c r="C321" s="554" t="s">
        <v>1137</v>
      </c>
      <c r="D321" s="714">
        <v>1719</v>
      </c>
      <c r="E321" s="555"/>
    </row>
    <row r="322" spans="1:5" s="550" customFormat="1">
      <c r="A322" s="553"/>
      <c r="B322" s="679" t="s">
        <v>1585</v>
      </c>
      <c r="C322" s="554" t="s">
        <v>1054</v>
      </c>
      <c r="D322" s="714">
        <v>872.32</v>
      </c>
      <c r="E322" s="555"/>
    </row>
    <row r="323" spans="1:5" s="550" customFormat="1">
      <c r="A323" s="553"/>
      <c r="B323" s="679" t="s">
        <v>1584</v>
      </c>
      <c r="C323" s="554" t="s">
        <v>1054</v>
      </c>
      <c r="D323" s="714">
        <v>872.32</v>
      </c>
      <c r="E323" s="555"/>
    </row>
    <row r="324" spans="1:5" s="550" customFormat="1">
      <c r="A324" s="553"/>
      <c r="B324" s="679" t="s">
        <v>1583</v>
      </c>
      <c r="C324" s="554" t="s">
        <v>1010</v>
      </c>
      <c r="D324" s="714">
        <v>1032.4000000000001</v>
      </c>
      <c r="E324" s="555"/>
    </row>
    <row r="325" spans="1:5" s="550" customFormat="1">
      <c r="A325" s="553"/>
      <c r="B325" s="679" t="s">
        <v>2384</v>
      </c>
      <c r="C325" s="554" t="s">
        <v>1200</v>
      </c>
      <c r="D325" s="714">
        <v>600</v>
      </c>
      <c r="E325" s="555"/>
    </row>
    <row r="326" spans="1:5" s="550" customFormat="1">
      <c r="A326" s="553"/>
      <c r="B326" s="679" t="s">
        <v>1363</v>
      </c>
      <c r="C326" s="554" t="s">
        <v>996</v>
      </c>
      <c r="D326" s="714">
        <v>183.4</v>
      </c>
      <c r="E326" s="555"/>
    </row>
    <row r="327" spans="1:5" s="550" customFormat="1">
      <c r="A327" s="553"/>
      <c r="B327" s="679" t="s">
        <v>1364</v>
      </c>
      <c r="C327" s="554" t="s">
        <v>1365</v>
      </c>
      <c r="D327" s="714">
        <v>1050</v>
      </c>
      <c r="E327" s="555"/>
    </row>
    <row r="328" spans="1:5" s="550" customFormat="1">
      <c r="A328" s="553"/>
      <c r="B328" s="679" t="s">
        <v>1366</v>
      </c>
      <c r="C328" s="554" t="s">
        <v>1002</v>
      </c>
      <c r="D328" s="714">
        <v>542.9</v>
      </c>
      <c r="E328" s="555"/>
    </row>
    <row r="329" spans="1:5" s="550" customFormat="1">
      <c r="A329" s="553"/>
      <c r="B329" s="679" t="s">
        <v>1367</v>
      </c>
      <c r="C329" s="554" t="s">
        <v>1002</v>
      </c>
      <c r="D329" s="714">
        <v>542.9</v>
      </c>
      <c r="E329" s="555"/>
    </row>
    <row r="330" spans="1:5" s="550" customFormat="1">
      <c r="A330" s="553"/>
      <c r="B330" s="679" t="s">
        <v>1870</v>
      </c>
      <c r="C330" s="554" t="s">
        <v>1126</v>
      </c>
      <c r="D330" s="714">
        <v>1036.75</v>
      </c>
      <c r="E330" s="555"/>
    </row>
    <row r="331" spans="1:5" s="550" customFormat="1">
      <c r="A331" s="553"/>
      <c r="B331" s="679" t="s">
        <v>1869</v>
      </c>
      <c r="C331" s="554" t="s">
        <v>1002</v>
      </c>
      <c r="D331" s="714">
        <v>542.9</v>
      </c>
      <c r="E331" s="555"/>
    </row>
    <row r="332" spans="1:5" s="550" customFormat="1">
      <c r="A332" s="553"/>
      <c r="B332" s="679" t="s">
        <v>1868</v>
      </c>
      <c r="C332" s="554" t="s">
        <v>1002</v>
      </c>
      <c r="D332" s="714">
        <v>542.9</v>
      </c>
      <c r="E332" s="555"/>
    </row>
    <row r="333" spans="1:5" s="550" customFormat="1">
      <c r="A333" s="553"/>
      <c r="B333" s="679" t="s">
        <v>1867</v>
      </c>
      <c r="C333" s="554" t="s">
        <v>1000</v>
      </c>
      <c r="D333" s="714">
        <v>651.66999999999996</v>
      </c>
      <c r="E333" s="555"/>
    </row>
    <row r="334" spans="1:5" s="550" customFormat="1">
      <c r="A334" s="553"/>
      <c r="B334" s="679" t="s">
        <v>3783</v>
      </c>
      <c r="C334" s="554" t="s">
        <v>983</v>
      </c>
      <c r="D334" s="714">
        <v>489.52</v>
      </c>
      <c r="E334" s="555"/>
    </row>
    <row r="335" spans="1:5" s="550" customFormat="1">
      <c r="A335" s="553"/>
      <c r="B335" s="679" t="s">
        <v>1368</v>
      </c>
      <c r="C335" s="554" t="s">
        <v>983</v>
      </c>
      <c r="D335" s="714">
        <v>483.72</v>
      </c>
      <c r="E335" s="555"/>
    </row>
    <row r="336" spans="1:5" s="550" customFormat="1">
      <c r="A336" s="553"/>
      <c r="B336" s="679" t="s">
        <v>1369</v>
      </c>
      <c r="C336" s="554" t="s">
        <v>983</v>
      </c>
      <c r="D336" s="714">
        <v>483.72</v>
      </c>
      <c r="E336" s="555"/>
    </row>
    <row r="337" spans="1:5" s="550" customFormat="1">
      <c r="A337" s="553"/>
      <c r="B337" s="679" t="s">
        <v>1370</v>
      </c>
      <c r="C337" s="554" t="s">
        <v>1010</v>
      </c>
      <c r="D337" s="714">
        <v>1032.4000000000001</v>
      </c>
      <c r="E337" s="555"/>
    </row>
    <row r="338" spans="1:5" s="550" customFormat="1">
      <c r="A338" s="553"/>
      <c r="B338" s="679" t="s">
        <v>1371</v>
      </c>
      <c r="C338" s="554" t="s">
        <v>1002</v>
      </c>
      <c r="D338" s="714">
        <v>1693.88</v>
      </c>
      <c r="E338" s="555"/>
    </row>
    <row r="339" spans="1:5" s="550" customFormat="1">
      <c r="A339" s="553"/>
      <c r="B339" s="679" t="s">
        <v>1896</v>
      </c>
      <c r="C339" s="554" t="s">
        <v>998</v>
      </c>
      <c r="D339" s="714">
        <v>337.2</v>
      </c>
      <c r="E339" s="555"/>
    </row>
    <row r="340" spans="1:5" s="550" customFormat="1">
      <c r="A340" s="553"/>
      <c r="B340" s="679" t="s">
        <v>1372</v>
      </c>
      <c r="C340" s="554" t="s">
        <v>1054</v>
      </c>
      <c r="D340" s="714">
        <v>872.32</v>
      </c>
      <c r="E340" s="555"/>
    </row>
    <row r="341" spans="1:5" s="550" customFormat="1">
      <c r="A341" s="553"/>
      <c r="B341" s="679" t="s">
        <v>1373</v>
      </c>
      <c r="C341" s="554" t="s">
        <v>1107</v>
      </c>
      <c r="D341" s="714">
        <v>2506.66</v>
      </c>
      <c r="E341" s="555"/>
    </row>
    <row r="342" spans="1:5" s="550" customFormat="1">
      <c r="A342" s="553"/>
      <c r="B342" s="679" t="s">
        <v>1374</v>
      </c>
      <c r="C342" s="554" t="s">
        <v>1205</v>
      </c>
      <c r="D342" s="714">
        <v>1714.62</v>
      </c>
      <c r="E342" s="555"/>
    </row>
    <row r="343" spans="1:5" s="550" customFormat="1">
      <c r="A343" s="553"/>
      <c r="B343" s="679" t="s">
        <v>1375</v>
      </c>
      <c r="C343" s="554" t="s">
        <v>1068</v>
      </c>
      <c r="D343" s="714">
        <v>725.93</v>
      </c>
      <c r="E343" s="555"/>
    </row>
    <row r="344" spans="1:5" s="550" customFormat="1">
      <c r="A344" s="553"/>
      <c r="B344" s="679" t="s">
        <v>1376</v>
      </c>
      <c r="C344" s="554" t="s">
        <v>1377</v>
      </c>
      <c r="D344" s="714">
        <v>2145.31</v>
      </c>
      <c r="E344" s="555"/>
    </row>
    <row r="345" spans="1:5" s="550" customFormat="1">
      <c r="A345" s="553"/>
      <c r="B345" s="679" t="s">
        <v>1378</v>
      </c>
      <c r="C345" s="554" t="s">
        <v>978</v>
      </c>
      <c r="D345" s="714">
        <v>400.92</v>
      </c>
      <c r="E345" s="555"/>
    </row>
    <row r="346" spans="1:5" s="550" customFormat="1">
      <c r="A346" s="553"/>
      <c r="B346" s="679" t="s">
        <v>1379</v>
      </c>
      <c r="C346" s="554" t="s">
        <v>978</v>
      </c>
      <c r="D346" s="714">
        <v>400.92</v>
      </c>
      <c r="E346" s="555"/>
    </row>
    <row r="347" spans="1:5" s="550" customFormat="1">
      <c r="A347" s="553"/>
      <c r="B347" s="679" t="s">
        <v>1380</v>
      </c>
      <c r="C347" s="554" t="s">
        <v>983</v>
      </c>
      <c r="D347" s="714">
        <v>175.64</v>
      </c>
      <c r="E347" s="555"/>
    </row>
    <row r="348" spans="1:5" s="550" customFormat="1">
      <c r="A348" s="553"/>
      <c r="B348" s="679" t="s">
        <v>1349</v>
      </c>
      <c r="C348" s="554" t="s">
        <v>983</v>
      </c>
      <c r="D348" s="714">
        <v>175.64</v>
      </c>
      <c r="E348" s="555"/>
    </row>
    <row r="349" spans="1:5" s="550" customFormat="1">
      <c r="A349" s="553"/>
      <c r="B349" s="679" t="s">
        <v>1319</v>
      </c>
      <c r="C349" s="554" t="s">
        <v>983</v>
      </c>
      <c r="D349" s="714">
        <v>175.64</v>
      </c>
      <c r="E349" s="555"/>
    </row>
    <row r="350" spans="1:5" s="550" customFormat="1">
      <c r="A350" s="553"/>
      <c r="B350" s="679" t="s">
        <v>1362</v>
      </c>
      <c r="C350" s="554" t="s">
        <v>996</v>
      </c>
      <c r="D350" s="714">
        <v>183.4</v>
      </c>
      <c r="E350" s="555"/>
    </row>
    <row r="351" spans="1:5" s="550" customFormat="1">
      <c r="A351" s="553"/>
      <c r="B351" s="679" t="s">
        <v>1258</v>
      </c>
      <c r="C351" s="554" t="s">
        <v>983</v>
      </c>
      <c r="D351" s="714">
        <v>483.72</v>
      </c>
      <c r="E351" s="555"/>
    </row>
    <row r="352" spans="1:5" s="550" customFormat="1">
      <c r="A352" s="553"/>
      <c r="B352" s="679" t="s">
        <v>1259</v>
      </c>
      <c r="C352" s="554" t="s">
        <v>1068</v>
      </c>
      <c r="D352" s="714">
        <v>1298.28</v>
      </c>
      <c r="E352" s="555"/>
    </row>
    <row r="353" spans="1:5" s="550" customFormat="1">
      <c r="A353" s="553"/>
      <c r="B353" s="679" t="s">
        <v>1261</v>
      </c>
      <c r="C353" s="554" t="s">
        <v>978</v>
      </c>
      <c r="D353" s="714">
        <v>400.92</v>
      </c>
      <c r="E353" s="555"/>
    </row>
    <row r="354" spans="1:5" s="550" customFormat="1">
      <c r="A354" s="553"/>
      <c r="B354" s="679" t="s">
        <v>1262</v>
      </c>
      <c r="C354" s="554" t="s">
        <v>983</v>
      </c>
      <c r="D354" s="714">
        <v>175.64</v>
      </c>
      <c r="E354" s="555"/>
    </row>
    <row r="355" spans="1:5" s="550" customFormat="1">
      <c r="A355" s="553"/>
      <c r="B355" s="679" t="s">
        <v>1263</v>
      </c>
      <c r="C355" s="554" t="s">
        <v>996</v>
      </c>
      <c r="D355" s="714">
        <v>183.4</v>
      </c>
      <c r="E355" s="555"/>
    </row>
    <row r="356" spans="1:5" s="550" customFormat="1">
      <c r="A356" s="553"/>
      <c r="B356" s="679" t="s">
        <v>1264</v>
      </c>
      <c r="C356" s="554" t="s">
        <v>996</v>
      </c>
      <c r="D356" s="714">
        <v>183.4</v>
      </c>
      <c r="E356" s="555"/>
    </row>
    <row r="357" spans="1:5" s="550" customFormat="1">
      <c r="A357" s="553"/>
      <c r="B357" s="679" t="s">
        <v>1621</v>
      </c>
      <c r="C357" s="554" t="s">
        <v>1025</v>
      </c>
      <c r="D357" s="714">
        <v>1200.5999999999999</v>
      </c>
      <c r="E357" s="555"/>
    </row>
    <row r="358" spans="1:5" s="550" customFormat="1">
      <c r="A358" s="553"/>
      <c r="B358" s="679" t="s">
        <v>1877</v>
      </c>
      <c r="C358" s="554" t="s">
        <v>1002</v>
      </c>
      <c r="D358" s="714">
        <v>1693.88</v>
      </c>
      <c r="E358" s="555"/>
    </row>
    <row r="359" spans="1:5" s="550" customFormat="1">
      <c r="A359" s="553"/>
      <c r="B359" s="679" t="s">
        <v>1876</v>
      </c>
      <c r="C359" s="554" t="s">
        <v>1010</v>
      </c>
      <c r="D359" s="714">
        <v>1032.4000000000001</v>
      </c>
      <c r="E359" s="555"/>
    </row>
    <row r="360" spans="1:5" s="550" customFormat="1">
      <c r="A360" s="553"/>
      <c r="B360" s="679" t="s">
        <v>1875</v>
      </c>
      <c r="C360" s="554" t="s">
        <v>983</v>
      </c>
      <c r="D360" s="714">
        <v>483.72</v>
      </c>
      <c r="E360" s="555"/>
    </row>
    <row r="361" spans="1:5" s="550" customFormat="1">
      <c r="A361" s="553"/>
      <c r="B361" s="679" t="s">
        <v>1874</v>
      </c>
      <c r="C361" s="554" t="s">
        <v>983</v>
      </c>
      <c r="D361" s="714">
        <v>483.72</v>
      </c>
      <c r="E361" s="555"/>
    </row>
    <row r="362" spans="1:5" s="550" customFormat="1">
      <c r="A362" s="553"/>
      <c r="B362" s="679" t="s">
        <v>1873</v>
      </c>
      <c r="C362" s="554" t="s">
        <v>1025</v>
      </c>
      <c r="D362" s="714">
        <v>1200.5999999999999</v>
      </c>
      <c r="E362" s="555"/>
    </row>
    <row r="363" spans="1:5" s="550" customFormat="1">
      <c r="A363" s="553"/>
      <c r="B363" s="679" t="s">
        <v>1872</v>
      </c>
      <c r="C363" s="554" t="s">
        <v>1025</v>
      </c>
      <c r="D363" s="714">
        <v>1200.5999999999999</v>
      </c>
      <c r="E363" s="555"/>
    </row>
    <row r="364" spans="1:5" s="550" customFormat="1">
      <c r="A364" s="553"/>
      <c r="B364" s="679" t="s">
        <v>1871</v>
      </c>
      <c r="C364" s="554" t="s">
        <v>983</v>
      </c>
      <c r="D364" s="714">
        <v>374.68</v>
      </c>
      <c r="E364" s="555"/>
    </row>
    <row r="365" spans="1:5" s="550" customFormat="1">
      <c r="A365" s="553"/>
      <c r="B365" s="679" t="s">
        <v>3784</v>
      </c>
      <c r="C365" s="554" t="s">
        <v>983</v>
      </c>
      <c r="D365" s="714">
        <v>489.52</v>
      </c>
      <c r="E365" s="555"/>
    </row>
    <row r="366" spans="1:5" s="550" customFormat="1">
      <c r="A366" s="553"/>
      <c r="B366" s="679" t="s">
        <v>1350</v>
      </c>
      <c r="C366" s="554" t="s">
        <v>983</v>
      </c>
      <c r="D366" s="714">
        <v>483.72</v>
      </c>
      <c r="E366" s="555"/>
    </row>
    <row r="367" spans="1:5" s="550" customFormat="1">
      <c r="A367" s="553"/>
      <c r="B367" s="679" t="s">
        <v>1351</v>
      </c>
      <c r="C367" s="554" t="s">
        <v>983</v>
      </c>
      <c r="D367" s="714">
        <v>483.72</v>
      </c>
      <c r="E367" s="555"/>
    </row>
    <row r="368" spans="1:5" s="550" customFormat="1">
      <c r="A368" s="553"/>
      <c r="B368" s="679" t="s">
        <v>1352</v>
      </c>
      <c r="C368" s="554" t="s">
        <v>983</v>
      </c>
      <c r="D368" s="714">
        <v>483.72</v>
      </c>
      <c r="E368" s="555"/>
    </row>
    <row r="369" spans="1:5" s="550" customFormat="1">
      <c r="A369" s="553"/>
      <c r="B369" s="679" t="s">
        <v>1353</v>
      </c>
      <c r="C369" s="554" t="s">
        <v>1002</v>
      </c>
      <c r="D369" s="714">
        <v>1693.88</v>
      </c>
      <c r="E369" s="555"/>
    </row>
    <row r="370" spans="1:5" s="550" customFormat="1">
      <c r="A370" s="553"/>
      <c r="B370" s="679" t="s">
        <v>1354</v>
      </c>
      <c r="C370" s="554" t="s">
        <v>978</v>
      </c>
      <c r="D370" s="714">
        <v>400.92</v>
      </c>
      <c r="E370" s="555"/>
    </row>
    <row r="371" spans="1:5" s="550" customFormat="1">
      <c r="A371" s="553"/>
      <c r="B371" s="679" t="s">
        <v>1355</v>
      </c>
      <c r="C371" s="554" t="s">
        <v>978</v>
      </c>
      <c r="D371" s="714">
        <v>400.92</v>
      </c>
      <c r="E371" s="555"/>
    </row>
    <row r="372" spans="1:5" s="550" customFormat="1">
      <c r="A372" s="553"/>
      <c r="B372" s="679" t="s">
        <v>1356</v>
      </c>
      <c r="C372" s="554" t="s">
        <v>978</v>
      </c>
      <c r="D372" s="714">
        <v>400.92</v>
      </c>
      <c r="E372" s="555"/>
    </row>
    <row r="373" spans="1:5" s="550" customFormat="1">
      <c r="A373" s="553"/>
      <c r="B373" s="679" t="s">
        <v>1357</v>
      </c>
      <c r="C373" s="554" t="s">
        <v>978</v>
      </c>
      <c r="D373" s="714">
        <v>400.92</v>
      </c>
      <c r="E373" s="555"/>
    </row>
    <row r="374" spans="1:5" s="550" customFormat="1">
      <c r="A374" s="553"/>
      <c r="B374" s="679" t="s">
        <v>1358</v>
      </c>
      <c r="C374" s="554" t="s">
        <v>983</v>
      </c>
      <c r="D374" s="714">
        <v>175.64</v>
      </c>
      <c r="E374" s="555"/>
    </row>
    <row r="375" spans="1:5" s="550" customFormat="1">
      <c r="A375" s="553"/>
      <c r="B375" s="679" t="s">
        <v>1359</v>
      </c>
      <c r="C375" s="554" t="s">
        <v>1360</v>
      </c>
      <c r="D375" s="714">
        <v>1831.21</v>
      </c>
      <c r="E375" s="555"/>
    </row>
    <row r="376" spans="1:5" s="550" customFormat="1">
      <c r="A376" s="553"/>
      <c r="B376" s="679" t="s">
        <v>1361</v>
      </c>
      <c r="C376" s="554" t="s">
        <v>996</v>
      </c>
      <c r="D376" s="714">
        <v>183.4</v>
      </c>
      <c r="E376" s="555"/>
    </row>
    <row r="377" spans="1:5" s="550" customFormat="1">
      <c r="A377" s="553"/>
      <c r="B377" s="679" t="s">
        <v>1908</v>
      </c>
      <c r="C377" s="554" t="s">
        <v>1178</v>
      </c>
      <c r="D377" s="714">
        <v>954.1</v>
      </c>
      <c r="E377" s="555"/>
    </row>
    <row r="378" spans="1:5" s="550" customFormat="1">
      <c r="A378" s="553"/>
      <c r="B378" s="679" t="s">
        <v>1907</v>
      </c>
      <c r="C378" s="554" t="s">
        <v>1191</v>
      </c>
      <c r="D378" s="714">
        <v>1987.22</v>
      </c>
      <c r="E378" s="555"/>
    </row>
    <row r="379" spans="1:5" s="550" customFormat="1">
      <c r="A379" s="553"/>
      <c r="B379" s="679" t="s">
        <v>1906</v>
      </c>
      <c r="C379" s="554" t="s">
        <v>988</v>
      </c>
      <c r="D379" s="714">
        <v>1744.17</v>
      </c>
      <c r="E379" s="555"/>
    </row>
    <row r="380" spans="1:5" s="550" customFormat="1">
      <c r="A380" s="553"/>
      <c r="B380" s="679" t="s">
        <v>1905</v>
      </c>
      <c r="C380" s="554" t="s">
        <v>988</v>
      </c>
      <c r="D380" s="714">
        <v>1744.17</v>
      </c>
      <c r="E380" s="555"/>
    </row>
    <row r="381" spans="1:5" s="550" customFormat="1">
      <c r="A381" s="553"/>
      <c r="B381" s="679" t="s">
        <v>1904</v>
      </c>
      <c r="C381" s="554" t="s">
        <v>983</v>
      </c>
      <c r="D381" s="714">
        <v>483.72</v>
      </c>
      <c r="E381" s="555"/>
    </row>
    <row r="382" spans="1:5" s="550" customFormat="1">
      <c r="A382" s="553"/>
      <c r="B382" s="679" t="s">
        <v>3785</v>
      </c>
      <c r="C382" s="554" t="s">
        <v>983</v>
      </c>
      <c r="D382" s="714">
        <v>489.52</v>
      </c>
      <c r="E382" s="555"/>
    </row>
    <row r="383" spans="1:5" s="550" customFormat="1">
      <c r="A383" s="553"/>
      <c r="B383" s="679" t="s">
        <v>1337</v>
      </c>
      <c r="C383" s="554" t="s">
        <v>1147</v>
      </c>
      <c r="D383" s="714">
        <v>635.67999999999995</v>
      </c>
      <c r="E383" s="555"/>
    </row>
    <row r="384" spans="1:5" s="550" customFormat="1">
      <c r="A384" s="553"/>
      <c r="B384" s="679" t="s">
        <v>1340</v>
      </c>
      <c r="C384" s="554" t="s">
        <v>983</v>
      </c>
      <c r="D384" s="714">
        <v>483.72</v>
      </c>
      <c r="E384" s="555"/>
    </row>
    <row r="385" spans="1:5" s="550" customFormat="1">
      <c r="A385" s="553"/>
      <c r="B385" s="679" t="s">
        <v>1341</v>
      </c>
      <c r="C385" s="554" t="s">
        <v>983</v>
      </c>
      <c r="D385" s="714">
        <v>483.72</v>
      </c>
      <c r="E385" s="555"/>
    </row>
    <row r="386" spans="1:5" s="550" customFormat="1">
      <c r="A386" s="553"/>
      <c r="B386" s="679" t="s">
        <v>1342</v>
      </c>
      <c r="C386" s="554" t="s">
        <v>1002</v>
      </c>
      <c r="D386" s="714">
        <v>1693.88</v>
      </c>
      <c r="E386" s="555"/>
    </row>
    <row r="387" spans="1:5" s="550" customFormat="1">
      <c r="A387" s="553"/>
      <c r="B387" s="679" t="s">
        <v>1343</v>
      </c>
      <c r="C387" s="554" t="s">
        <v>988</v>
      </c>
      <c r="D387" s="714">
        <v>1744.17</v>
      </c>
      <c r="E387" s="555"/>
    </row>
    <row r="388" spans="1:5" s="550" customFormat="1">
      <c r="A388" s="553"/>
      <c r="B388" s="679" t="s">
        <v>1344</v>
      </c>
      <c r="C388" s="554" t="s">
        <v>988</v>
      </c>
      <c r="D388" s="714">
        <v>1744.17</v>
      </c>
      <c r="E388" s="555"/>
    </row>
    <row r="389" spans="1:5" s="550" customFormat="1">
      <c r="A389" s="553"/>
      <c r="B389" s="679" t="s">
        <v>1903</v>
      </c>
      <c r="C389" s="554" t="s">
        <v>983</v>
      </c>
      <c r="D389" s="714">
        <v>483.72</v>
      </c>
      <c r="E389" s="555"/>
    </row>
    <row r="390" spans="1:5" s="550" customFormat="1">
      <c r="A390" s="553"/>
      <c r="B390" s="679" t="s">
        <v>1902</v>
      </c>
      <c r="C390" s="554" t="s">
        <v>983</v>
      </c>
      <c r="D390" s="714">
        <v>483.72</v>
      </c>
      <c r="E390" s="555"/>
    </row>
    <row r="391" spans="1:5" s="550" customFormat="1">
      <c r="A391" s="553"/>
      <c r="B391" s="679" t="s">
        <v>1901</v>
      </c>
      <c r="C391" s="554" t="s">
        <v>983</v>
      </c>
      <c r="D391" s="714">
        <v>483.72</v>
      </c>
      <c r="E391" s="555"/>
    </row>
    <row r="392" spans="1:5" s="550" customFormat="1">
      <c r="A392" s="553"/>
      <c r="B392" s="679" t="s">
        <v>1345</v>
      </c>
      <c r="C392" s="554" t="s">
        <v>1158</v>
      </c>
      <c r="D392" s="714">
        <v>2040.28</v>
      </c>
      <c r="E392" s="555"/>
    </row>
    <row r="393" spans="1:5" s="550" customFormat="1">
      <c r="A393" s="553"/>
      <c r="B393" s="679" t="s">
        <v>1346</v>
      </c>
      <c r="C393" s="554" t="s">
        <v>1068</v>
      </c>
      <c r="D393" s="714">
        <v>725.93</v>
      </c>
      <c r="E393" s="555"/>
    </row>
    <row r="394" spans="1:5" s="550" customFormat="1">
      <c r="A394" s="553"/>
      <c r="B394" s="679" t="s">
        <v>1347</v>
      </c>
      <c r="C394" s="554" t="s">
        <v>978</v>
      </c>
      <c r="D394" s="714">
        <v>400.92</v>
      </c>
      <c r="E394" s="555"/>
    </row>
    <row r="395" spans="1:5" s="550" customFormat="1">
      <c r="A395" s="553"/>
      <c r="B395" s="679" t="s">
        <v>1348</v>
      </c>
      <c r="C395" s="554" t="s">
        <v>978</v>
      </c>
      <c r="D395" s="714">
        <v>400.92</v>
      </c>
      <c r="E395" s="555"/>
    </row>
    <row r="396" spans="1:5" s="550" customFormat="1">
      <c r="A396" s="553"/>
      <c r="B396" s="679" t="s">
        <v>2393</v>
      </c>
      <c r="C396" s="554" t="s">
        <v>978</v>
      </c>
      <c r="D396" s="714">
        <v>400.92</v>
      </c>
      <c r="E396" s="555"/>
    </row>
    <row r="397" spans="1:5" s="550" customFormat="1">
      <c r="A397" s="553"/>
      <c r="B397" s="679" t="s">
        <v>2392</v>
      </c>
      <c r="C397" s="554" t="s">
        <v>978</v>
      </c>
      <c r="D397" s="714">
        <v>400.92</v>
      </c>
      <c r="E397" s="555"/>
    </row>
    <row r="398" spans="1:5" s="550" customFormat="1">
      <c r="A398" s="553"/>
      <c r="B398" s="679" t="s">
        <v>2391</v>
      </c>
      <c r="C398" s="554" t="s">
        <v>983</v>
      </c>
      <c r="D398" s="714">
        <v>175.64</v>
      </c>
      <c r="E398" s="555"/>
    </row>
    <row r="399" spans="1:5" s="550" customFormat="1">
      <c r="A399" s="553"/>
      <c r="B399" s="679" t="s">
        <v>2390</v>
      </c>
      <c r="C399" s="554" t="s">
        <v>983</v>
      </c>
      <c r="D399" s="714">
        <v>175.64</v>
      </c>
      <c r="E399" s="555"/>
    </row>
    <row r="400" spans="1:5" s="550" customFormat="1">
      <c r="A400" s="553"/>
      <c r="B400" s="679" t="s">
        <v>2387</v>
      </c>
      <c r="C400" s="554" t="s">
        <v>983</v>
      </c>
      <c r="D400" s="714">
        <v>175.64</v>
      </c>
      <c r="E400" s="555"/>
    </row>
    <row r="401" spans="1:5" s="550" customFormat="1">
      <c r="A401" s="553"/>
      <c r="B401" s="679" t="s">
        <v>2386</v>
      </c>
      <c r="C401" s="554" t="s">
        <v>983</v>
      </c>
      <c r="D401" s="714">
        <v>175.64</v>
      </c>
      <c r="E401" s="555"/>
    </row>
    <row r="402" spans="1:5" s="550" customFormat="1">
      <c r="A402" s="553"/>
      <c r="B402" s="679" t="s">
        <v>2385</v>
      </c>
      <c r="C402" s="554" t="s">
        <v>1087</v>
      </c>
      <c r="D402" s="714">
        <v>365.53</v>
      </c>
      <c r="E402" s="555"/>
    </row>
    <row r="403" spans="1:5" s="550" customFormat="1">
      <c r="A403" s="553"/>
      <c r="B403" s="679" t="s">
        <v>1909</v>
      </c>
      <c r="C403" s="554" t="s">
        <v>1014</v>
      </c>
      <c r="D403" s="714">
        <v>1201.69</v>
      </c>
      <c r="E403" s="555"/>
    </row>
    <row r="404" spans="1:5" s="550" customFormat="1">
      <c r="A404" s="553"/>
      <c r="B404" s="679" t="s">
        <v>1924</v>
      </c>
      <c r="C404" s="554" t="s">
        <v>996</v>
      </c>
      <c r="D404" s="714">
        <v>183.4</v>
      </c>
      <c r="E404" s="555"/>
    </row>
    <row r="405" spans="1:5" s="550" customFormat="1">
      <c r="A405" s="553"/>
      <c r="B405" s="679" t="s">
        <v>1320</v>
      </c>
      <c r="C405" s="554" t="s">
        <v>998</v>
      </c>
      <c r="D405" s="714">
        <v>337.2</v>
      </c>
      <c r="E405" s="555"/>
    </row>
    <row r="406" spans="1:5" s="550" customFormat="1">
      <c r="A406" s="553"/>
      <c r="B406" s="679" t="s">
        <v>1321</v>
      </c>
      <c r="C406" s="554" t="s">
        <v>998</v>
      </c>
      <c r="D406" s="714">
        <v>337.2</v>
      </c>
      <c r="E406" s="555"/>
    </row>
    <row r="407" spans="1:5" s="550" customFormat="1">
      <c r="A407" s="553"/>
      <c r="B407" s="679" t="s">
        <v>1322</v>
      </c>
      <c r="C407" s="554" t="s">
        <v>1094</v>
      </c>
      <c r="D407" s="714">
        <v>934.17</v>
      </c>
      <c r="E407" s="555"/>
    </row>
    <row r="408" spans="1:5" s="550" customFormat="1">
      <c r="A408" s="553"/>
      <c r="B408" s="679" t="s">
        <v>1323</v>
      </c>
      <c r="C408" s="554" t="s">
        <v>1236</v>
      </c>
      <c r="D408" s="714">
        <v>393.33</v>
      </c>
      <c r="E408" s="555"/>
    </row>
    <row r="409" spans="1:5" s="550" customFormat="1">
      <c r="A409" s="553"/>
      <c r="B409" s="679" t="s">
        <v>1324</v>
      </c>
      <c r="C409" s="554" t="s">
        <v>1002</v>
      </c>
      <c r="D409" s="714">
        <v>542.9</v>
      </c>
      <c r="E409" s="555"/>
    </row>
    <row r="410" spans="1:5" s="550" customFormat="1">
      <c r="A410" s="553"/>
      <c r="B410" s="679" t="s">
        <v>1325</v>
      </c>
      <c r="C410" s="554" t="s">
        <v>1002</v>
      </c>
      <c r="D410" s="714">
        <v>562.64</v>
      </c>
      <c r="E410" s="555"/>
    </row>
    <row r="411" spans="1:5" s="550" customFormat="1">
      <c r="A411" s="553"/>
      <c r="B411" s="679" t="s">
        <v>1326</v>
      </c>
      <c r="C411" s="554" t="s">
        <v>1002</v>
      </c>
      <c r="D411" s="714">
        <v>542.9</v>
      </c>
      <c r="E411" s="555"/>
    </row>
    <row r="412" spans="1:5" s="550" customFormat="1">
      <c r="A412" s="553"/>
      <c r="B412" s="679" t="s">
        <v>1327</v>
      </c>
      <c r="C412" s="554" t="s">
        <v>1002</v>
      </c>
      <c r="D412" s="714">
        <v>542.9</v>
      </c>
      <c r="E412" s="555"/>
    </row>
    <row r="413" spans="1:5" s="550" customFormat="1">
      <c r="A413" s="553"/>
      <c r="B413" s="679" t="s">
        <v>1328</v>
      </c>
      <c r="C413" s="554" t="s">
        <v>1002</v>
      </c>
      <c r="D413" s="714">
        <v>542.9</v>
      </c>
      <c r="E413" s="555"/>
    </row>
    <row r="414" spans="1:5" s="550" customFormat="1">
      <c r="A414" s="553"/>
      <c r="B414" s="679" t="s">
        <v>1923</v>
      </c>
      <c r="C414" s="554" t="s">
        <v>996</v>
      </c>
      <c r="D414" s="714">
        <v>183.4</v>
      </c>
      <c r="E414" s="555"/>
    </row>
    <row r="415" spans="1:5" s="550" customFormat="1">
      <c r="A415" s="553"/>
      <c r="B415" s="679" t="s">
        <v>1922</v>
      </c>
      <c r="C415" s="554" t="s">
        <v>1247</v>
      </c>
      <c r="D415" s="714">
        <v>1757.25</v>
      </c>
      <c r="E415" s="555"/>
    </row>
    <row r="416" spans="1:5" s="550" customFormat="1">
      <c r="A416" s="553"/>
      <c r="B416" s="679" t="s">
        <v>1921</v>
      </c>
      <c r="C416" s="554" t="s">
        <v>1087</v>
      </c>
      <c r="D416" s="714">
        <v>365.53</v>
      </c>
      <c r="E416" s="555"/>
    </row>
    <row r="417" spans="1:5" s="550" customFormat="1">
      <c r="A417" s="553"/>
      <c r="B417" s="679" t="s">
        <v>1920</v>
      </c>
      <c r="C417" s="554" t="s">
        <v>983</v>
      </c>
      <c r="D417" s="714">
        <v>175.64</v>
      </c>
      <c r="E417" s="555"/>
    </row>
    <row r="418" spans="1:5" s="550" customFormat="1">
      <c r="A418" s="553"/>
      <c r="B418" s="679" t="s">
        <v>1919</v>
      </c>
      <c r="C418" s="554" t="s">
        <v>983</v>
      </c>
      <c r="D418" s="714">
        <v>175.64</v>
      </c>
      <c r="E418" s="555"/>
    </row>
    <row r="419" spans="1:5" s="550" customFormat="1">
      <c r="A419" s="553"/>
      <c r="B419" s="679" t="s">
        <v>1918</v>
      </c>
      <c r="C419" s="554" t="s">
        <v>983</v>
      </c>
      <c r="D419" s="714">
        <v>175.64</v>
      </c>
      <c r="E419" s="555"/>
    </row>
    <row r="420" spans="1:5" s="550" customFormat="1">
      <c r="A420" s="553"/>
      <c r="B420" s="679" t="s">
        <v>1917</v>
      </c>
      <c r="C420" s="554" t="s">
        <v>983</v>
      </c>
      <c r="D420" s="714">
        <v>175.64</v>
      </c>
      <c r="E420" s="555"/>
    </row>
    <row r="421" spans="1:5" s="550" customFormat="1">
      <c r="A421" s="553"/>
      <c r="B421" s="679" t="s">
        <v>1916</v>
      </c>
      <c r="C421" s="554" t="s">
        <v>983</v>
      </c>
      <c r="D421" s="714">
        <v>175.64</v>
      </c>
      <c r="E421" s="555"/>
    </row>
    <row r="422" spans="1:5" s="550" customFormat="1">
      <c r="A422" s="553"/>
      <c r="B422" s="679" t="s">
        <v>1915</v>
      </c>
      <c r="C422" s="554" t="s">
        <v>983</v>
      </c>
      <c r="D422" s="714">
        <v>175.64</v>
      </c>
      <c r="E422" s="555"/>
    </row>
    <row r="423" spans="1:5" s="550" customFormat="1">
      <c r="A423" s="553"/>
      <c r="B423" s="679" t="s">
        <v>1914</v>
      </c>
      <c r="C423" s="554" t="s">
        <v>978</v>
      </c>
      <c r="D423" s="714">
        <v>400.92</v>
      </c>
      <c r="E423" s="555"/>
    </row>
    <row r="424" spans="1:5" s="550" customFormat="1">
      <c r="A424" s="553"/>
      <c r="B424" s="679" t="s">
        <v>1913</v>
      </c>
      <c r="C424" s="554" t="s">
        <v>978</v>
      </c>
      <c r="D424" s="714">
        <v>400.92</v>
      </c>
      <c r="E424" s="555"/>
    </row>
    <row r="425" spans="1:5" s="550" customFormat="1">
      <c r="A425" s="553"/>
      <c r="B425" s="679" t="s">
        <v>1329</v>
      </c>
      <c r="C425" s="554" t="s">
        <v>1137</v>
      </c>
      <c r="D425" s="714">
        <v>1719</v>
      </c>
      <c r="E425" s="555"/>
    </row>
    <row r="426" spans="1:5" s="550" customFormat="1">
      <c r="A426" s="553"/>
      <c r="B426" s="679" t="s">
        <v>1912</v>
      </c>
      <c r="C426" s="554" t="s">
        <v>978</v>
      </c>
      <c r="D426" s="714">
        <v>400.92</v>
      </c>
      <c r="E426" s="555"/>
    </row>
    <row r="427" spans="1:5" s="550" customFormat="1">
      <c r="A427" s="553"/>
      <c r="B427" s="679" t="s">
        <v>1911</v>
      </c>
      <c r="C427" s="554" t="s">
        <v>978</v>
      </c>
      <c r="D427" s="714">
        <v>400.92</v>
      </c>
      <c r="E427" s="555"/>
    </row>
    <row r="428" spans="1:5" s="550" customFormat="1">
      <c r="A428" s="553"/>
      <c r="B428" s="679" t="s">
        <v>1910</v>
      </c>
      <c r="C428" s="554" t="s">
        <v>978</v>
      </c>
      <c r="D428" s="714">
        <v>400.92</v>
      </c>
      <c r="E428" s="555"/>
    </row>
    <row r="429" spans="1:5" s="550" customFormat="1">
      <c r="A429" s="553"/>
      <c r="B429" s="679" t="s">
        <v>1864</v>
      </c>
      <c r="C429" s="554" t="s">
        <v>1126</v>
      </c>
      <c r="D429" s="714">
        <v>1036.75</v>
      </c>
      <c r="E429" s="555"/>
    </row>
    <row r="430" spans="1:5" s="550" customFormat="1">
      <c r="A430" s="553"/>
      <c r="B430" s="679" t="s">
        <v>1202</v>
      </c>
      <c r="C430" s="554" t="s">
        <v>1203</v>
      </c>
      <c r="D430" s="714">
        <v>382.8</v>
      </c>
      <c r="E430" s="555"/>
    </row>
    <row r="431" spans="1:5" s="550" customFormat="1">
      <c r="A431" s="553"/>
      <c r="B431" s="679" t="s">
        <v>1201</v>
      </c>
      <c r="C431" s="554" t="s">
        <v>1021</v>
      </c>
      <c r="D431" s="714">
        <v>210.29</v>
      </c>
      <c r="E431" s="555"/>
    </row>
    <row r="432" spans="1:5" s="550" customFormat="1">
      <c r="A432" s="553"/>
      <c r="B432" s="679" t="s">
        <v>1863</v>
      </c>
      <c r="C432" s="554" t="s">
        <v>1021</v>
      </c>
      <c r="D432" s="714">
        <v>210.29</v>
      </c>
      <c r="E432" s="555"/>
    </row>
    <row r="433" spans="1:5" s="550" customFormat="1">
      <c r="A433" s="553"/>
      <c r="B433" s="679" t="s">
        <v>1862</v>
      </c>
      <c r="C433" s="554" t="s">
        <v>1021</v>
      </c>
      <c r="D433" s="714">
        <v>210.29</v>
      </c>
      <c r="E433" s="555"/>
    </row>
    <row r="434" spans="1:5" s="550" customFormat="1">
      <c r="A434" s="553"/>
      <c r="B434" s="679" t="s">
        <v>1861</v>
      </c>
      <c r="C434" s="554" t="s">
        <v>998</v>
      </c>
      <c r="D434" s="714">
        <v>337.2</v>
      </c>
      <c r="E434" s="555"/>
    </row>
    <row r="435" spans="1:5" s="550" customFormat="1">
      <c r="A435" s="553"/>
      <c r="B435" s="679" t="s">
        <v>1199</v>
      </c>
      <c r="C435" s="554" t="s">
        <v>1200</v>
      </c>
      <c r="D435" s="714">
        <v>600</v>
      </c>
      <c r="E435" s="555"/>
    </row>
    <row r="436" spans="1:5" s="550" customFormat="1">
      <c r="A436" s="553"/>
      <c r="B436" s="679" t="s">
        <v>1198</v>
      </c>
      <c r="C436" s="554" t="s">
        <v>1092</v>
      </c>
      <c r="D436" s="714">
        <v>759.07</v>
      </c>
      <c r="E436" s="555"/>
    </row>
    <row r="437" spans="1:5" s="550" customFormat="1">
      <c r="A437" s="553"/>
      <c r="B437" s="679" t="s">
        <v>1197</v>
      </c>
      <c r="C437" s="554" t="s">
        <v>1000</v>
      </c>
      <c r="D437" s="714">
        <v>651.66999999999996</v>
      </c>
      <c r="E437" s="555"/>
    </row>
    <row r="438" spans="1:5" s="550" customFormat="1">
      <c r="A438" s="553"/>
      <c r="B438" s="679" t="s">
        <v>1196</v>
      </c>
      <c r="C438" s="554" t="s">
        <v>1087</v>
      </c>
      <c r="D438" s="714">
        <v>365.53</v>
      </c>
      <c r="E438" s="555"/>
    </row>
    <row r="439" spans="1:5" s="550" customFormat="1">
      <c r="A439" s="553"/>
      <c r="B439" s="679" t="s">
        <v>1195</v>
      </c>
      <c r="C439" s="554" t="s">
        <v>983</v>
      </c>
      <c r="D439" s="714">
        <v>175.64</v>
      </c>
      <c r="E439" s="555"/>
    </row>
    <row r="440" spans="1:5" s="550" customFormat="1">
      <c r="A440" s="553"/>
      <c r="B440" s="679" t="s">
        <v>1194</v>
      </c>
      <c r="C440" s="554" t="s">
        <v>983</v>
      </c>
      <c r="D440" s="714">
        <v>175.64</v>
      </c>
      <c r="E440" s="555"/>
    </row>
    <row r="441" spans="1:5" s="550" customFormat="1">
      <c r="A441" s="553"/>
      <c r="B441" s="679" t="s">
        <v>1192</v>
      </c>
      <c r="C441" s="554" t="s">
        <v>1193</v>
      </c>
      <c r="D441" s="714">
        <v>2199.6999999999998</v>
      </c>
      <c r="E441" s="555"/>
    </row>
    <row r="442" spans="1:5" s="550" customFormat="1">
      <c r="A442" s="553"/>
      <c r="B442" s="679" t="s">
        <v>1204</v>
      </c>
      <c r="C442" s="554" t="s">
        <v>1205</v>
      </c>
      <c r="D442" s="714">
        <v>1714.62</v>
      </c>
      <c r="E442" s="555"/>
    </row>
    <row r="443" spans="1:5" s="550" customFormat="1">
      <c r="A443" s="553"/>
      <c r="B443" s="679" t="s">
        <v>1860</v>
      </c>
      <c r="C443" s="554" t="s">
        <v>998</v>
      </c>
      <c r="D443" s="714">
        <v>337.2</v>
      </c>
      <c r="E443" s="555"/>
    </row>
    <row r="444" spans="1:5" s="550" customFormat="1">
      <c r="A444" s="553"/>
      <c r="B444" s="679" t="s">
        <v>1859</v>
      </c>
      <c r="C444" s="554" t="s">
        <v>996</v>
      </c>
      <c r="D444" s="714">
        <v>183.4</v>
      </c>
      <c r="E444" s="555"/>
    </row>
    <row r="445" spans="1:5" s="550" customFormat="1">
      <c r="A445" s="553"/>
      <c r="B445" s="679" t="s">
        <v>1206</v>
      </c>
      <c r="C445" s="554" t="s">
        <v>1207</v>
      </c>
      <c r="D445" s="714">
        <v>2686.56</v>
      </c>
      <c r="E445" s="555"/>
    </row>
    <row r="446" spans="1:5" s="550" customFormat="1">
      <c r="A446" s="553"/>
      <c r="B446" s="679" t="s">
        <v>1208</v>
      </c>
      <c r="C446" s="554" t="s">
        <v>1207</v>
      </c>
      <c r="D446" s="714">
        <v>2686.56</v>
      </c>
      <c r="E446" s="555"/>
    </row>
    <row r="447" spans="1:5" s="550" customFormat="1">
      <c r="A447" s="553"/>
      <c r="B447" s="679" t="s">
        <v>1858</v>
      </c>
      <c r="C447" s="554" t="s">
        <v>1087</v>
      </c>
      <c r="D447" s="714">
        <v>365.53</v>
      </c>
      <c r="E447" s="555"/>
    </row>
    <row r="448" spans="1:5" s="550" customFormat="1">
      <c r="A448" s="553"/>
      <c r="B448" s="679" t="s">
        <v>1857</v>
      </c>
      <c r="C448" s="554" t="s">
        <v>1087</v>
      </c>
      <c r="D448" s="714">
        <v>365.53</v>
      </c>
      <c r="E448" s="555"/>
    </row>
    <row r="449" spans="1:5" s="550" customFormat="1">
      <c r="A449" s="553"/>
      <c r="B449" s="679" t="s">
        <v>1856</v>
      </c>
      <c r="C449" s="554" t="s">
        <v>983</v>
      </c>
      <c r="D449" s="714">
        <v>175.64</v>
      </c>
      <c r="E449" s="555"/>
    </row>
    <row r="450" spans="1:5" s="550" customFormat="1">
      <c r="A450" s="553"/>
      <c r="B450" s="679" t="s">
        <v>1855</v>
      </c>
      <c r="C450" s="554" t="s">
        <v>983</v>
      </c>
      <c r="D450" s="714">
        <v>175.64</v>
      </c>
      <c r="E450" s="555"/>
    </row>
    <row r="451" spans="1:5" s="550" customFormat="1">
      <c r="A451" s="553"/>
      <c r="B451" s="679" t="s">
        <v>1854</v>
      </c>
      <c r="C451" s="554" t="s">
        <v>983</v>
      </c>
      <c r="D451" s="714">
        <v>175.64</v>
      </c>
      <c r="E451" s="555"/>
    </row>
    <row r="452" spans="1:5" s="550" customFormat="1">
      <c r="A452" s="553"/>
      <c r="B452" s="679" t="s">
        <v>1853</v>
      </c>
      <c r="C452" s="554" t="s">
        <v>983</v>
      </c>
      <c r="D452" s="714">
        <v>175.64</v>
      </c>
      <c r="E452" s="555"/>
    </row>
    <row r="453" spans="1:5" s="550" customFormat="1">
      <c r="A453" s="553"/>
      <c r="B453" s="679" t="s">
        <v>3786</v>
      </c>
      <c r="C453" s="554" t="s">
        <v>983</v>
      </c>
      <c r="D453" s="714">
        <v>489.52</v>
      </c>
      <c r="E453" s="555"/>
    </row>
    <row r="454" spans="1:5" s="550" customFormat="1">
      <c r="A454" s="553"/>
      <c r="B454" s="679" t="s">
        <v>3787</v>
      </c>
      <c r="C454" s="554" t="s">
        <v>983</v>
      </c>
      <c r="D454" s="714">
        <v>489.52</v>
      </c>
      <c r="E454" s="555"/>
    </row>
    <row r="455" spans="1:5" s="550" customFormat="1">
      <c r="A455" s="553"/>
      <c r="B455" s="679" t="s">
        <v>1190</v>
      </c>
      <c r="C455" s="554" t="s">
        <v>1191</v>
      </c>
      <c r="D455" s="714">
        <v>1987.22</v>
      </c>
      <c r="E455" s="555"/>
    </row>
    <row r="456" spans="1:5" s="550" customFormat="1">
      <c r="A456" s="553"/>
      <c r="B456" s="679" t="s">
        <v>1244</v>
      </c>
      <c r="C456" s="554" t="s">
        <v>978</v>
      </c>
      <c r="D456" s="714">
        <v>400.92</v>
      </c>
      <c r="E456" s="555"/>
    </row>
    <row r="457" spans="1:5" s="550" customFormat="1">
      <c r="A457" s="553"/>
      <c r="B457" s="679" t="s">
        <v>1245</v>
      </c>
      <c r="C457" s="554" t="s">
        <v>983</v>
      </c>
      <c r="D457" s="714">
        <v>175.64</v>
      </c>
      <c r="E457" s="555"/>
    </row>
    <row r="458" spans="1:5" s="550" customFormat="1">
      <c r="A458" s="553"/>
      <c r="B458" s="679" t="s">
        <v>1246</v>
      </c>
      <c r="C458" s="554" t="s">
        <v>1247</v>
      </c>
      <c r="D458" s="714">
        <v>1757.25</v>
      </c>
      <c r="E458" s="555"/>
    </row>
    <row r="459" spans="1:5" s="550" customFormat="1">
      <c r="A459" s="553"/>
      <c r="B459" s="679" t="s">
        <v>1248</v>
      </c>
      <c r="C459" s="554" t="s">
        <v>996</v>
      </c>
      <c r="D459" s="714">
        <v>183.4</v>
      </c>
      <c r="E459" s="555"/>
    </row>
    <row r="460" spans="1:5" s="550" customFormat="1">
      <c r="A460" s="553"/>
      <c r="B460" s="679" t="s">
        <v>1249</v>
      </c>
      <c r="C460" s="554" t="s">
        <v>998</v>
      </c>
      <c r="D460" s="714">
        <v>337.2</v>
      </c>
      <c r="E460" s="555"/>
    </row>
    <row r="461" spans="1:5" s="550" customFormat="1">
      <c r="A461" s="553"/>
      <c r="B461" s="679" t="s">
        <v>1250</v>
      </c>
      <c r="C461" s="554" t="s">
        <v>998</v>
      </c>
      <c r="D461" s="714">
        <v>337.2</v>
      </c>
      <c r="E461" s="555"/>
    </row>
    <row r="462" spans="1:5" s="550" customFormat="1">
      <c r="A462" s="553"/>
      <c r="B462" s="679" t="s">
        <v>1251</v>
      </c>
      <c r="C462" s="554" t="s">
        <v>1002</v>
      </c>
      <c r="D462" s="714">
        <v>542.9</v>
      </c>
      <c r="E462" s="555"/>
    </row>
    <row r="463" spans="1:5" s="550" customFormat="1">
      <c r="A463" s="553"/>
      <c r="B463" s="679" t="s">
        <v>1252</v>
      </c>
      <c r="C463" s="554" t="s">
        <v>1002</v>
      </c>
      <c r="D463" s="714">
        <v>542.9</v>
      </c>
      <c r="E463" s="555"/>
    </row>
    <row r="464" spans="1:5" s="550" customFormat="1">
      <c r="A464" s="553"/>
      <c r="B464" s="679" t="s">
        <v>1813</v>
      </c>
      <c r="C464" s="554" t="s">
        <v>1010</v>
      </c>
      <c r="D464" s="714">
        <v>1032.4000000000001</v>
      </c>
      <c r="E464" s="555"/>
    </row>
    <row r="465" spans="1:5" s="550" customFormat="1">
      <c r="A465" s="553"/>
      <c r="B465" s="679" t="s">
        <v>1253</v>
      </c>
      <c r="C465" s="554" t="s">
        <v>1126</v>
      </c>
      <c r="D465" s="714">
        <v>1036.75</v>
      </c>
      <c r="E465" s="555"/>
    </row>
    <row r="466" spans="1:5" s="550" customFormat="1">
      <c r="A466" s="553"/>
      <c r="B466" s="679" t="s">
        <v>1812</v>
      </c>
      <c r="C466" s="554" t="s">
        <v>1010</v>
      </c>
      <c r="D466" s="714">
        <v>1032.4000000000001</v>
      </c>
      <c r="E466" s="555"/>
    </row>
    <row r="467" spans="1:5" s="550" customFormat="1">
      <c r="A467" s="553"/>
      <c r="B467" s="679" t="s">
        <v>1811</v>
      </c>
      <c r="C467" s="554" t="s">
        <v>983</v>
      </c>
      <c r="D467" s="714">
        <v>483.72</v>
      </c>
      <c r="E467" s="555"/>
    </row>
    <row r="468" spans="1:5" s="550" customFormat="1">
      <c r="A468" s="553"/>
      <c r="B468" s="679" t="s">
        <v>1810</v>
      </c>
      <c r="C468" s="554" t="s">
        <v>983</v>
      </c>
      <c r="D468" s="714">
        <v>483.72</v>
      </c>
      <c r="E468" s="555"/>
    </row>
    <row r="469" spans="1:5" s="550" customFormat="1">
      <c r="A469" s="553"/>
      <c r="B469" s="679" t="s">
        <v>1809</v>
      </c>
      <c r="C469" s="554" t="s">
        <v>983</v>
      </c>
      <c r="D469" s="714">
        <v>483.72</v>
      </c>
      <c r="E469" s="555"/>
    </row>
    <row r="470" spans="1:5" s="550" customFormat="1">
      <c r="A470" s="553"/>
      <c r="B470" s="679" t="s">
        <v>1836</v>
      </c>
      <c r="C470" s="554" t="s">
        <v>983</v>
      </c>
      <c r="D470" s="714">
        <v>483.72</v>
      </c>
      <c r="E470" s="555"/>
    </row>
    <row r="471" spans="1:5" s="550" customFormat="1">
      <c r="A471" s="553"/>
      <c r="B471" s="679" t="s">
        <v>1759</v>
      </c>
      <c r="C471" s="554" t="s">
        <v>1147</v>
      </c>
      <c r="D471" s="714">
        <v>635.67999999999995</v>
      </c>
      <c r="E471" s="555"/>
    </row>
    <row r="472" spans="1:5" s="550" customFormat="1">
      <c r="A472" s="553"/>
      <c r="B472" s="679" t="s">
        <v>1865</v>
      </c>
      <c r="C472" s="554" t="s">
        <v>1025</v>
      </c>
      <c r="D472" s="714">
        <v>1200.5999999999999</v>
      </c>
      <c r="E472" s="555"/>
    </row>
    <row r="473" spans="1:5" s="550" customFormat="1">
      <c r="A473" s="553"/>
      <c r="B473" s="679" t="s">
        <v>3788</v>
      </c>
      <c r="C473" s="554" t="s">
        <v>983</v>
      </c>
      <c r="D473" s="714">
        <v>489.52</v>
      </c>
      <c r="E473" s="555"/>
    </row>
    <row r="474" spans="1:5" s="550" customFormat="1">
      <c r="A474" s="553"/>
      <c r="B474" s="679" t="s">
        <v>3789</v>
      </c>
      <c r="C474" s="554" t="s">
        <v>983</v>
      </c>
      <c r="D474" s="714">
        <v>489.52</v>
      </c>
      <c r="E474" s="555"/>
    </row>
    <row r="475" spans="1:5" s="550" customFormat="1">
      <c r="A475" s="553"/>
      <c r="B475" s="679" t="s">
        <v>3790</v>
      </c>
      <c r="C475" s="554" t="s">
        <v>983</v>
      </c>
      <c r="D475" s="714">
        <v>489.52</v>
      </c>
      <c r="E475" s="555"/>
    </row>
    <row r="476" spans="1:5" s="550" customFormat="1">
      <c r="A476" s="553"/>
      <c r="B476" s="679" t="s">
        <v>1254</v>
      </c>
      <c r="C476" s="554" t="s">
        <v>983</v>
      </c>
      <c r="D476" s="714">
        <v>483.72</v>
      </c>
      <c r="E476" s="555"/>
    </row>
    <row r="477" spans="1:5" s="550" customFormat="1">
      <c r="A477" s="553"/>
      <c r="B477" s="679" t="s">
        <v>1255</v>
      </c>
      <c r="C477" s="554" t="s">
        <v>988</v>
      </c>
      <c r="D477" s="714">
        <v>1744.17</v>
      </c>
      <c r="E477" s="555"/>
    </row>
    <row r="478" spans="1:5" s="550" customFormat="1">
      <c r="A478" s="553"/>
      <c r="B478" s="679" t="s">
        <v>1256</v>
      </c>
      <c r="C478" s="554" t="s">
        <v>988</v>
      </c>
      <c r="D478" s="714">
        <v>1744.17</v>
      </c>
      <c r="E478" s="555"/>
    </row>
    <row r="479" spans="1:5" s="550" customFormat="1">
      <c r="A479" s="553"/>
      <c r="B479" s="679" t="s">
        <v>1225</v>
      </c>
      <c r="C479" s="554" t="s">
        <v>1002</v>
      </c>
      <c r="D479" s="714">
        <v>1693.88</v>
      </c>
      <c r="E479" s="555"/>
    </row>
    <row r="480" spans="1:5" s="550" customFormat="1">
      <c r="A480" s="553"/>
      <c r="B480" s="679" t="s">
        <v>1186</v>
      </c>
      <c r="C480" s="554" t="s">
        <v>1187</v>
      </c>
      <c r="D480" s="714">
        <v>1661.12</v>
      </c>
      <c r="E480" s="555"/>
    </row>
    <row r="481" spans="1:5" s="550" customFormat="1">
      <c r="A481" s="553"/>
      <c r="B481" s="679" t="s">
        <v>1188</v>
      </c>
      <c r="C481" s="554" t="s">
        <v>1189</v>
      </c>
      <c r="D481" s="714">
        <v>2224.6799999999998</v>
      </c>
      <c r="E481" s="555"/>
    </row>
    <row r="482" spans="1:5" s="550" customFormat="1">
      <c r="A482" s="553"/>
      <c r="B482" s="679" t="s">
        <v>3791</v>
      </c>
      <c r="C482" s="554" t="s">
        <v>983</v>
      </c>
      <c r="D482" s="714">
        <v>489.52</v>
      </c>
      <c r="E482" s="555"/>
    </row>
    <row r="483" spans="1:5" s="550" customFormat="1">
      <c r="A483" s="553"/>
      <c r="B483" s="679" t="s">
        <v>1024</v>
      </c>
      <c r="C483" s="554" t="s">
        <v>1025</v>
      </c>
      <c r="D483" s="714">
        <v>1200.5999999999999</v>
      </c>
      <c r="E483" s="555"/>
    </row>
    <row r="484" spans="1:5" s="550" customFormat="1">
      <c r="A484" s="553"/>
      <c r="B484" s="679" t="s">
        <v>1026</v>
      </c>
      <c r="C484" s="554" t="s">
        <v>983</v>
      </c>
      <c r="D484" s="714">
        <v>374.68</v>
      </c>
      <c r="E484" s="555"/>
    </row>
    <row r="485" spans="1:5" s="550" customFormat="1">
      <c r="A485" s="553"/>
      <c r="B485" s="679" t="s">
        <v>1027</v>
      </c>
      <c r="C485" s="554" t="s">
        <v>990</v>
      </c>
      <c r="D485" s="714">
        <v>829.4</v>
      </c>
      <c r="E485" s="555"/>
    </row>
    <row r="486" spans="1:5" s="550" customFormat="1">
      <c r="A486" s="553"/>
      <c r="B486" s="679" t="s">
        <v>1028</v>
      </c>
      <c r="C486" s="554" t="s">
        <v>1029</v>
      </c>
      <c r="D486" s="714">
        <v>5165.4799999999996</v>
      </c>
      <c r="E486" s="555"/>
    </row>
    <row r="487" spans="1:5" s="550" customFormat="1">
      <c r="A487" s="553"/>
      <c r="B487" s="679" t="s">
        <v>1030</v>
      </c>
      <c r="C487" s="554" t="s">
        <v>1029</v>
      </c>
      <c r="D487" s="714">
        <v>5165.4799999999996</v>
      </c>
      <c r="E487" s="555"/>
    </row>
    <row r="488" spans="1:5" s="550" customFormat="1">
      <c r="A488" s="553"/>
      <c r="B488" s="679" t="s">
        <v>1031</v>
      </c>
      <c r="C488" s="554" t="s">
        <v>983</v>
      </c>
      <c r="D488" s="714">
        <v>483.72</v>
      </c>
      <c r="E488" s="555"/>
    </row>
    <row r="489" spans="1:5" s="550" customFormat="1">
      <c r="A489" s="553"/>
      <c r="B489" s="679" t="s">
        <v>1032</v>
      </c>
      <c r="C489" s="554" t="s">
        <v>983</v>
      </c>
      <c r="D489" s="714">
        <v>483.72</v>
      </c>
      <c r="E489" s="555"/>
    </row>
    <row r="490" spans="1:5" s="550" customFormat="1">
      <c r="A490" s="553"/>
      <c r="B490" s="679" t="s">
        <v>1033</v>
      </c>
      <c r="C490" s="554" t="s">
        <v>983</v>
      </c>
      <c r="D490" s="714">
        <v>483.72</v>
      </c>
      <c r="E490" s="555"/>
    </row>
    <row r="491" spans="1:5" s="550" customFormat="1">
      <c r="A491" s="553"/>
      <c r="B491" s="679" t="s">
        <v>1034</v>
      </c>
      <c r="C491" s="554" t="s">
        <v>983</v>
      </c>
      <c r="D491" s="714">
        <v>483.72</v>
      </c>
      <c r="E491" s="555"/>
    </row>
    <row r="492" spans="1:5" s="550" customFormat="1">
      <c r="A492" s="553"/>
      <c r="B492" s="679" t="s">
        <v>1035</v>
      </c>
      <c r="C492" s="554" t="s">
        <v>983</v>
      </c>
      <c r="D492" s="714">
        <v>483.72</v>
      </c>
      <c r="E492" s="555"/>
    </row>
    <row r="493" spans="1:5" s="550" customFormat="1">
      <c r="A493" s="553"/>
      <c r="B493" s="679" t="s">
        <v>1842</v>
      </c>
      <c r="C493" s="554" t="s">
        <v>983</v>
      </c>
      <c r="D493" s="714">
        <v>374.68</v>
      </c>
      <c r="E493" s="555"/>
    </row>
    <row r="494" spans="1:5" s="550" customFormat="1">
      <c r="A494" s="553"/>
      <c r="B494" s="679" t="s">
        <v>1036</v>
      </c>
      <c r="C494" s="554" t="s">
        <v>1037</v>
      </c>
      <c r="D494" s="714">
        <v>1626.98</v>
      </c>
      <c r="E494" s="555"/>
    </row>
    <row r="495" spans="1:5" s="550" customFormat="1">
      <c r="A495" s="553"/>
      <c r="B495" s="679" t="s">
        <v>1841</v>
      </c>
      <c r="C495" s="554" t="s">
        <v>983</v>
      </c>
      <c r="D495" s="714">
        <v>374.68</v>
      </c>
      <c r="E495" s="555"/>
    </row>
    <row r="496" spans="1:5" s="550" customFormat="1">
      <c r="A496" s="553"/>
      <c r="B496" s="679" t="s">
        <v>1038</v>
      </c>
      <c r="C496" s="554" t="s">
        <v>978</v>
      </c>
      <c r="D496" s="714">
        <v>400.92</v>
      </c>
      <c r="E496" s="555"/>
    </row>
    <row r="497" spans="1:5" s="550" customFormat="1">
      <c r="A497" s="553"/>
      <c r="B497" s="679" t="s">
        <v>1039</v>
      </c>
      <c r="C497" s="554" t="s">
        <v>978</v>
      </c>
      <c r="D497" s="714">
        <v>400.92</v>
      </c>
      <c r="E497" s="555"/>
    </row>
    <row r="498" spans="1:5" s="550" customFormat="1">
      <c r="A498" s="553"/>
      <c r="B498" s="679" t="s">
        <v>1040</v>
      </c>
      <c r="C498" s="554" t="s">
        <v>978</v>
      </c>
      <c r="D498" s="714">
        <v>400.92</v>
      </c>
      <c r="E498" s="555"/>
    </row>
    <row r="499" spans="1:5" s="550" customFormat="1">
      <c r="A499" s="553"/>
      <c r="B499" s="679" t="s">
        <v>1041</v>
      </c>
      <c r="C499" s="554" t="s">
        <v>978</v>
      </c>
      <c r="D499" s="714">
        <v>400.92</v>
      </c>
      <c r="E499" s="555"/>
    </row>
    <row r="500" spans="1:5" s="550" customFormat="1">
      <c r="A500" s="553"/>
      <c r="B500" s="679" t="s">
        <v>1042</v>
      </c>
      <c r="C500" s="554" t="s">
        <v>978</v>
      </c>
      <c r="D500" s="714">
        <v>400.92</v>
      </c>
      <c r="E500" s="555"/>
    </row>
    <row r="501" spans="1:5" s="550" customFormat="1">
      <c r="A501" s="553"/>
      <c r="B501" s="679" t="s">
        <v>1043</v>
      </c>
      <c r="C501" s="554" t="s">
        <v>983</v>
      </c>
      <c r="D501" s="714">
        <v>175.64</v>
      </c>
      <c r="E501" s="555"/>
    </row>
    <row r="502" spans="1:5" s="550" customFormat="1">
      <c r="A502" s="553"/>
      <c r="B502" s="679" t="s">
        <v>1044</v>
      </c>
      <c r="C502" s="554" t="s">
        <v>983</v>
      </c>
      <c r="D502" s="714">
        <v>175.64</v>
      </c>
      <c r="E502" s="555"/>
    </row>
    <row r="503" spans="1:5" s="550" customFormat="1">
      <c r="A503" s="553"/>
      <c r="B503" s="679" t="s">
        <v>1045</v>
      </c>
      <c r="C503" s="554" t="s">
        <v>998</v>
      </c>
      <c r="D503" s="714">
        <v>337.2</v>
      </c>
      <c r="E503" s="555"/>
    </row>
    <row r="504" spans="1:5" s="550" customFormat="1">
      <c r="A504" s="553"/>
      <c r="B504" s="679" t="s">
        <v>1046</v>
      </c>
      <c r="C504" s="554" t="s">
        <v>998</v>
      </c>
      <c r="D504" s="714">
        <v>337.2</v>
      </c>
      <c r="E504" s="555"/>
    </row>
    <row r="505" spans="1:5" s="550" customFormat="1">
      <c r="A505" s="553"/>
      <c r="B505" s="679" t="s">
        <v>1047</v>
      </c>
      <c r="C505" s="554" t="s">
        <v>1021</v>
      </c>
      <c r="D505" s="714">
        <v>210.29</v>
      </c>
      <c r="E505" s="555"/>
    </row>
    <row r="506" spans="1:5" s="550" customFormat="1">
      <c r="A506" s="553"/>
      <c r="B506" s="679" t="s">
        <v>1214</v>
      </c>
      <c r="C506" s="554" t="s">
        <v>1021</v>
      </c>
      <c r="D506" s="714">
        <v>210.29</v>
      </c>
      <c r="E506" s="555"/>
    </row>
    <row r="507" spans="1:5" s="550" customFormat="1">
      <c r="A507" s="553"/>
      <c r="B507" s="679" t="s">
        <v>1048</v>
      </c>
      <c r="C507" s="554" t="s">
        <v>1002</v>
      </c>
      <c r="D507" s="714">
        <v>562.64</v>
      </c>
      <c r="E507" s="555"/>
    </row>
    <row r="508" spans="1:5" s="550" customFormat="1">
      <c r="A508" s="553"/>
      <c r="B508" s="679" t="s">
        <v>1757</v>
      </c>
      <c r="C508" s="554" t="s">
        <v>1025</v>
      </c>
      <c r="D508" s="714">
        <v>1200.5999999999999</v>
      </c>
      <c r="E508" s="555"/>
    </row>
    <row r="509" spans="1:5" s="550" customFormat="1">
      <c r="A509" s="553"/>
      <c r="B509" s="679" t="s">
        <v>1212</v>
      </c>
      <c r="C509" s="554" t="s">
        <v>1025</v>
      </c>
      <c r="D509" s="714">
        <v>1200.5999999999999</v>
      </c>
      <c r="E509" s="555"/>
    </row>
    <row r="510" spans="1:5" s="550" customFormat="1">
      <c r="A510" s="553"/>
      <c r="B510" s="679" t="s">
        <v>1216</v>
      </c>
      <c r="C510" s="554" t="s">
        <v>983</v>
      </c>
      <c r="D510" s="714">
        <v>483.72</v>
      </c>
      <c r="E510" s="555"/>
    </row>
    <row r="511" spans="1:5" s="550" customFormat="1">
      <c r="A511" s="553"/>
      <c r="B511" s="679" t="s">
        <v>1217</v>
      </c>
      <c r="C511" s="554" t="s">
        <v>983</v>
      </c>
      <c r="D511" s="714">
        <v>483.72</v>
      </c>
      <c r="E511" s="555"/>
    </row>
    <row r="512" spans="1:5" s="550" customFormat="1">
      <c r="A512" s="553"/>
      <c r="B512" s="679" t="s">
        <v>1218</v>
      </c>
      <c r="C512" s="554" t="s">
        <v>988</v>
      </c>
      <c r="D512" s="714">
        <v>1744.17</v>
      </c>
      <c r="E512" s="555"/>
    </row>
    <row r="513" spans="1:5" s="550" customFormat="1">
      <c r="A513" s="553"/>
      <c r="B513" s="679" t="s">
        <v>1852</v>
      </c>
      <c r="C513" s="554" t="s">
        <v>978</v>
      </c>
      <c r="D513" s="714">
        <v>400.92</v>
      </c>
      <c r="E513" s="555"/>
    </row>
    <row r="514" spans="1:5" s="550" customFormat="1">
      <c r="A514" s="553"/>
      <c r="B514" s="679" t="s">
        <v>1851</v>
      </c>
      <c r="C514" s="554" t="s">
        <v>978</v>
      </c>
      <c r="D514" s="714">
        <v>400.92</v>
      </c>
      <c r="E514" s="555"/>
    </row>
    <row r="515" spans="1:5" s="550" customFormat="1">
      <c r="A515" s="553"/>
      <c r="B515" s="679" t="s">
        <v>1850</v>
      </c>
      <c r="C515" s="554" t="s">
        <v>978</v>
      </c>
      <c r="D515" s="714">
        <v>400.92</v>
      </c>
      <c r="E515" s="555"/>
    </row>
    <row r="516" spans="1:5" s="550" customFormat="1">
      <c r="A516" s="553"/>
      <c r="B516" s="679" t="s">
        <v>1219</v>
      </c>
      <c r="C516" s="554" t="s">
        <v>1137</v>
      </c>
      <c r="D516" s="714">
        <v>1719</v>
      </c>
      <c r="E516" s="555"/>
    </row>
    <row r="517" spans="1:5" s="550" customFormat="1">
      <c r="A517" s="553"/>
      <c r="B517" s="679" t="s">
        <v>1220</v>
      </c>
      <c r="C517" s="554" t="s">
        <v>1221</v>
      </c>
      <c r="D517" s="714">
        <v>392.19</v>
      </c>
      <c r="E517" s="555"/>
    </row>
    <row r="518" spans="1:5" s="550" customFormat="1">
      <c r="A518" s="553"/>
      <c r="B518" s="679" t="s">
        <v>1222</v>
      </c>
      <c r="C518" s="554" t="s">
        <v>978</v>
      </c>
      <c r="D518" s="714">
        <v>400.92</v>
      </c>
      <c r="E518" s="555"/>
    </row>
    <row r="519" spans="1:5" s="550" customFormat="1">
      <c r="A519" s="553"/>
      <c r="B519" s="679" t="s">
        <v>1223</v>
      </c>
      <c r="C519" s="554" t="s">
        <v>978</v>
      </c>
      <c r="D519" s="714">
        <v>400.92</v>
      </c>
      <c r="E519" s="555"/>
    </row>
    <row r="520" spans="1:5" s="550" customFormat="1">
      <c r="A520" s="553"/>
      <c r="B520" s="679" t="s">
        <v>1224</v>
      </c>
      <c r="C520" s="554" t="s">
        <v>983</v>
      </c>
      <c r="D520" s="714">
        <v>175.64</v>
      </c>
      <c r="E520" s="555"/>
    </row>
    <row r="521" spans="1:5" s="550" customFormat="1">
      <c r="A521" s="553"/>
      <c r="B521" s="679" t="s">
        <v>1121</v>
      </c>
      <c r="C521" s="554" t="s">
        <v>983</v>
      </c>
      <c r="D521" s="714">
        <v>175.64</v>
      </c>
      <c r="E521" s="555"/>
    </row>
    <row r="522" spans="1:5" s="550" customFormat="1">
      <c r="A522" s="553"/>
      <c r="B522" s="679" t="s">
        <v>1018</v>
      </c>
      <c r="C522" s="554" t="s">
        <v>996</v>
      </c>
      <c r="D522" s="714">
        <v>183.4</v>
      </c>
      <c r="E522" s="555"/>
    </row>
    <row r="523" spans="1:5" s="550" customFormat="1">
      <c r="A523" s="553"/>
      <c r="B523" s="679" t="s">
        <v>1019</v>
      </c>
      <c r="C523" s="554" t="s">
        <v>1000</v>
      </c>
      <c r="D523" s="714">
        <v>651.66999999999996</v>
      </c>
      <c r="E523" s="555"/>
    </row>
    <row r="524" spans="1:5" s="550" customFormat="1">
      <c r="A524" s="553"/>
      <c r="B524" s="679" t="s">
        <v>1211</v>
      </c>
      <c r="C524" s="554" t="s">
        <v>1021</v>
      </c>
      <c r="D524" s="714">
        <v>210.29</v>
      </c>
      <c r="E524" s="555"/>
    </row>
    <row r="525" spans="1:5" s="550" customFormat="1">
      <c r="A525" s="553"/>
      <c r="B525" s="679" t="s">
        <v>1020</v>
      </c>
      <c r="C525" s="554" t="s">
        <v>1021</v>
      </c>
      <c r="D525" s="714">
        <v>210.29</v>
      </c>
      <c r="E525" s="555"/>
    </row>
    <row r="526" spans="1:5" s="550" customFormat="1">
      <c r="A526" s="553"/>
      <c r="B526" s="679" t="s">
        <v>1022</v>
      </c>
      <c r="C526" s="554" t="s">
        <v>1002</v>
      </c>
      <c r="D526" s="714">
        <v>562.64</v>
      </c>
      <c r="E526" s="555"/>
    </row>
    <row r="527" spans="1:5" s="550" customFormat="1">
      <c r="A527" s="553"/>
      <c r="B527" s="679" t="s">
        <v>1023</v>
      </c>
      <c r="C527" s="554" t="s">
        <v>1002</v>
      </c>
      <c r="D527" s="714">
        <v>542.9</v>
      </c>
      <c r="E527" s="555"/>
    </row>
    <row r="528" spans="1:5" s="550" customFormat="1">
      <c r="A528" s="553"/>
      <c r="B528" s="679" t="s">
        <v>1849</v>
      </c>
      <c r="C528" s="554" t="s">
        <v>1557</v>
      </c>
      <c r="D528" s="714">
        <v>1731.15</v>
      </c>
      <c r="E528" s="555"/>
    </row>
    <row r="529" spans="1:5" s="550" customFormat="1">
      <c r="A529" s="553"/>
      <c r="B529" s="679" t="s">
        <v>1848</v>
      </c>
      <c r="C529" s="554" t="s">
        <v>988</v>
      </c>
      <c r="D529" s="714">
        <v>1744.17</v>
      </c>
      <c r="E529" s="555"/>
    </row>
    <row r="530" spans="1:5" s="550" customFormat="1">
      <c r="A530" s="553"/>
      <c r="B530" s="679" t="s">
        <v>1847</v>
      </c>
      <c r="C530" s="554" t="s">
        <v>990</v>
      </c>
      <c r="D530" s="714">
        <v>638.44000000000005</v>
      </c>
      <c r="E530" s="555"/>
    </row>
    <row r="531" spans="1:5" s="550" customFormat="1">
      <c r="A531" s="553"/>
      <c r="B531" s="679" t="s">
        <v>1846</v>
      </c>
      <c r="C531" s="554" t="s">
        <v>983</v>
      </c>
      <c r="D531" s="714">
        <v>483.72</v>
      </c>
      <c r="E531" s="555"/>
    </row>
    <row r="532" spans="1:5" s="550" customFormat="1">
      <c r="A532" s="553"/>
      <c r="B532" s="679" t="s">
        <v>1845</v>
      </c>
      <c r="C532" s="554" t="s">
        <v>983</v>
      </c>
      <c r="D532" s="714">
        <v>483.72</v>
      </c>
      <c r="E532" s="555"/>
    </row>
    <row r="533" spans="1:5" s="550" customFormat="1">
      <c r="A533" s="553"/>
      <c r="B533" s="679" t="s">
        <v>1844</v>
      </c>
      <c r="C533" s="554" t="s">
        <v>990</v>
      </c>
      <c r="D533" s="714">
        <v>829.4</v>
      </c>
      <c r="E533" s="555"/>
    </row>
    <row r="534" spans="1:5" s="550" customFormat="1">
      <c r="A534" s="553"/>
      <c r="B534" s="679" t="s">
        <v>1843</v>
      </c>
      <c r="C534" s="554" t="s">
        <v>1025</v>
      </c>
      <c r="D534" s="714">
        <v>1200.5999999999999</v>
      </c>
      <c r="E534" s="555"/>
    </row>
    <row r="535" spans="1:5" s="550" customFormat="1">
      <c r="A535" s="553"/>
      <c r="B535" s="679" t="s">
        <v>1243</v>
      </c>
      <c r="C535" s="554" t="s">
        <v>1068</v>
      </c>
      <c r="D535" s="714">
        <v>725.93</v>
      </c>
      <c r="E535" s="555"/>
    </row>
    <row r="536" spans="1:5" s="550" customFormat="1">
      <c r="A536" s="553"/>
      <c r="B536" s="679" t="s">
        <v>1170</v>
      </c>
      <c r="C536" s="554" t="s">
        <v>983</v>
      </c>
      <c r="D536" s="714">
        <v>483.72</v>
      </c>
      <c r="E536" s="555"/>
    </row>
    <row r="537" spans="1:5" s="550" customFormat="1">
      <c r="A537" s="553"/>
      <c r="B537" s="679" t="s">
        <v>1171</v>
      </c>
      <c r="C537" s="554" t="s">
        <v>983</v>
      </c>
      <c r="D537" s="714">
        <v>483.72</v>
      </c>
      <c r="E537" s="555"/>
    </row>
    <row r="538" spans="1:5" s="550" customFormat="1">
      <c r="A538" s="553"/>
      <c r="B538" s="679" t="s">
        <v>1172</v>
      </c>
      <c r="C538" s="554" t="s">
        <v>983</v>
      </c>
      <c r="D538" s="714">
        <v>483.72</v>
      </c>
      <c r="E538" s="555"/>
    </row>
    <row r="539" spans="1:5" s="550" customFormat="1">
      <c r="A539" s="553"/>
      <c r="B539" s="679" t="s">
        <v>1173</v>
      </c>
      <c r="C539" s="554" t="s">
        <v>983</v>
      </c>
      <c r="D539" s="714">
        <v>483.72</v>
      </c>
      <c r="E539" s="555"/>
    </row>
    <row r="540" spans="1:5" s="550" customFormat="1">
      <c r="A540" s="553"/>
      <c r="B540" s="679" t="s">
        <v>1174</v>
      </c>
      <c r="C540" s="554" t="s">
        <v>983</v>
      </c>
      <c r="D540" s="714">
        <v>483.72</v>
      </c>
      <c r="E540" s="555"/>
    </row>
    <row r="541" spans="1:5" s="550" customFormat="1">
      <c r="A541" s="553"/>
      <c r="B541" s="679" t="s">
        <v>1175</v>
      </c>
      <c r="C541" s="554" t="s">
        <v>988</v>
      </c>
      <c r="D541" s="714">
        <v>1744.17</v>
      </c>
      <c r="E541" s="555"/>
    </row>
    <row r="542" spans="1:5" s="550" customFormat="1">
      <c r="A542" s="553"/>
      <c r="B542" s="679" t="s">
        <v>1833</v>
      </c>
      <c r="C542" s="554" t="s">
        <v>1002</v>
      </c>
      <c r="D542" s="714">
        <v>1693.88</v>
      </c>
      <c r="E542" s="555"/>
    </row>
    <row r="543" spans="1:5" s="550" customFormat="1">
      <c r="A543" s="553"/>
      <c r="B543" s="679" t="s">
        <v>1176</v>
      </c>
      <c r="C543" s="554" t="s">
        <v>1054</v>
      </c>
      <c r="D543" s="714">
        <v>872.32</v>
      </c>
      <c r="E543" s="555"/>
    </row>
    <row r="544" spans="1:5" s="550" customFormat="1">
      <c r="A544" s="553"/>
      <c r="B544" s="679" t="s">
        <v>1177</v>
      </c>
      <c r="C544" s="554" t="s">
        <v>1178</v>
      </c>
      <c r="D544" s="714">
        <v>954.1</v>
      </c>
      <c r="E544" s="555"/>
    </row>
    <row r="545" spans="1:5" s="550" customFormat="1">
      <c r="A545" s="553"/>
      <c r="B545" s="679" t="s">
        <v>1179</v>
      </c>
      <c r="C545" s="554" t="s">
        <v>978</v>
      </c>
      <c r="D545" s="714">
        <v>400.92</v>
      </c>
      <c r="E545" s="555"/>
    </row>
    <row r="546" spans="1:5" s="550" customFormat="1">
      <c r="A546" s="553"/>
      <c r="B546" s="679" t="s">
        <v>1180</v>
      </c>
      <c r="C546" s="554" t="s">
        <v>978</v>
      </c>
      <c r="D546" s="714">
        <v>400.92</v>
      </c>
      <c r="E546" s="555"/>
    </row>
    <row r="547" spans="1:5" s="550" customFormat="1">
      <c r="A547" s="553"/>
      <c r="B547" s="679" t="s">
        <v>1181</v>
      </c>
      <c r="C547" s="554" t="s">
        <v>983</v>
      </c>
      <c r="D547" s="714">
        <v>175.64</v>
      </c>
      <c r="E547" s="555"/>
    </row>
    <row r="548" spans="1:5" s="550" customFormat="1">
      <c r="A548" s="553"/>
      <c r="B548" s="679" t="s">
        <v>1182</v>
      </c>
      <c r="C548" s="554" t="s">
        <v>983</v>
      </c>
      <c r="D548" s="714">
        <v>175.64</v>
      </c>
      <c r="E548" s="555"/>
    </row>
    <row r="549" spans="1:5" s="550" customFormat="1">
      <c r="A549" s="553"/>
      <c r="B549" s="679" t="s">
        <v>1183</v>
      </c>
      <c r="C549" s="554" t="s">
        <v>983</v>
      </c>
      <c r="D549" s="714">
        <v>175.64</v>
      </c>
      <c r="E549" s="555"/>
    </row>
    <row r="550" spans="1:5" s="550" customFormat="1">
      <c r="A550" s="553"/>
      <c r="B550" s="679" t="s">
        <v>1154</v>
      </c>
      <c r="C550" s="554" t="s">
        <v>983</v>
      </c>
      <c r="D550" s="714">
        <v>175.64</v>
      </c>
      <c r="E550" s="555"/>
    </row>
    <row r="551" spans="1:5" s="550" customFormat="1">
      <c r="A551" s="553"/>
      <c r="B551" s="679" t="s">
        <v>1124</v>
      </c>
      <c r="C551" s="554" t="s">
        <v>1002</v>
      </c>
      <c r="D551" s="714">
        <v>542.9</v>
      </c>
      <c r="E551" s="555"/>
    </row>
    <row r="552" spans="1:5" s="550" customFormat="1">
      <c r="A552" s="553"/>
      <c r="B552" s="679" t="s">
        <v>1125</v>
      </c>
      <c r="C552" s="554" t="s">
        <v>1126</v>
      </c>
      <c r="D552" s="714">
        <v>1036.75</v>
      </c>
      <c r="E552" s="555"/>
    </row>
    <row r="553" spans="1:5" s="550" customFormat="1">
      <c r="A553" s="553"/>
      <c r="B553" s="679" t="s">
        <v>1127</v>
      </c>
      <c r="C553" s="554" t="s">
        <v>1099</v>
      </c>
      <c r="D553" s="714">
        <v>1249.42</v>
      </c>
      <c r="E553" s="555"/>
    </row>
    <row r="554" spans="1:5" s="550" customFormat="1">
      <c r="A554" s="553"/>
      <c r="B554" s="679" t="s">
        <v>1832</v>
      </c>
      <c r="C554" s="554" t="s">
        <v>1002</v>
      </c>
      <c r="D554" s="714">
        <v>1693.88</v>
      </c>
      <c r="E554" s="555"/>
    </row>
    <row r="555" spans="1:5" s="550" customFormat="1">
      <c r="A555" s="553"/>
      <c r="B555" s="679" t="s">
        <v>1831</v>
      </c>
      <c r="C555" s="554" t="s">
        <v>1010</v>
      </c>
      <c r="D555" s="714">
        <v>1032.4000000000001</v>
      </c>
      <c r="E555" s="555"/>
    </row>
    <row r="556" spans="1:5" s="550" customFormat="1">
      <c r="A556" s="553"/>
      <c r="B556" s="679" t="s">
        <v>1830</v>
      </c>
      <c r="C556" s="554" t="s">
        <v>983</v>
      </c>
      <c r="D556" s="714">
        <v>483.72</v>
      </c>
      <c r="E556" s="555"/>
    </row>
    <row r="557" spans="1:5" s="550" customFormat="1">
      <c r="A557" s="553"/>
      <c r="B557" s="679" t="s">
        <v>1829</v>
      </c>
      <c r="C557" s="554" t="s">
        <v>983</v>
      </c>
      <c r="D557" s="714">
        <v>374.68</v>
      </c>
      <c r="E557" s="555"/>
    </row>
    <row r="558" spans="1:5" s="550" customFormat="1">
      <c r="A558" s="553"/>
      <c r="B558" s="679" t="s">
        <v>3792</v>
      </c>
      <c r="C558" s="554" t="s">
        <v>983</v>
      </c>
      <c r="D558" s="714">
        <v>489.52</v>
      </c>
      <c r="E558" s="555"/>
    </row>
    <row r="559" spans="1:5" s="550" customFormat="1">
      <c r="A559" s="553"/>
      <c r="B559" s="679" t="s">
        <v>1828</v>
      </c>
      <c r="C559" s="554" t="s">
        <v>1200</v>
      </c>
      <c r="D559" s="714">
        <v>600</v>
      </c>
      <c r="E559" s="555"/>
    </row>
    <row r="560" spans="1:5" s="550" customFormat="1">
      <c r="A560" s="553"/>
      <c r="B560" s="679" t="s">
        <v>1827</v>
      </c>
      <c r="C560" s="554" t="s">
        <v>1000</v>
      </c>
      <c r="D560" s="714">
        <v>651.66999999999996</v>
      </c>
      <c r="E560" s="555"/>
    </row>
    <row r="561" spans="1:5" s="550" customFormat="1">
      <c r="A561" s="553"/>
      <c r="B561" s="679" t="s">
        <v>1169</v>
      </c>
      <c r="C561" s="554" t="s">
        <v>983</v>
      </c>
      <c r="D561" s="714">
        <v>483.72</v>
      </c>
      <c r="E561" s="555"/>
    </row>
    <row r="562" spans="1:5" s="550" customFormat="1">
      <c r="A562" s="553"/>
      <c r="B562" s="679" t="s">
        <v>1157</v>
      </c>
      <c r="C562" s="554" t="s">
        <v>1158</v>
      </c>
      <c r="D562" s="714">
        <v>2040.28</v>
      </c>
      <c r="E562" s="555"/>
    </row>
    <row r="563" spans="1:5" s="550" customFormat="1">
      <c r="A563" s="553"/>
      <c r="B563" s="679" t="s">
        <v>1159</v>
      </c>
      <c r="C563" s="554" t="s">
        <v>978</v>
      </c>
      <c r="D563" s="714">
        <v>400.92</v>
      </c>
      <c r="E563" s="555"/>
    </row>
    <row r="564" spans="1:5" s="550" customFormat="1">
      <c r="A564" s="553"/>
      <c r="B564" s="679" t="s">
        <v>1160</v>
      </c>
      <c r="C564" s="554" t="s">
        <v>978</v>
      </c>
      <c r="D564" s="714">
        <v>400.92</v>
      </c>
      <c r="E564" s="555"/>
    </row>
    <row r="565" spans="1:5" s="550" customFormat="1">
      <c r="A565" s="553"/>
      <c r="B565" s="679" t="s">
        <v>1161</v>
      </c>
      <c r="C565" s="554" t="s">
        <v>978</v>
      </c>
      <c r="D565" s="714">
        <v>400.92</v>
      </c>
      <c r="E565" s="555"/>
    </row>
    <row r="566" spans="1:5" s="550" customFormat="1">
      <c r="A566" s="553"/>
      <c r="B566" s="679" t="s">
        <v>1162</v>
      </c>
      <c r="C566" s="554" t="s">
        <v>978</v>
      </c>
      <c r="D566" s="714">
        <v>400.92</v>
      </c>
      <c r="E566" s="555"/>
    </row>
    <row r="567" spans="1:5" s="550" customFormat="1">
      <c r="A567" s="553"/>
      <c r="B567" s="679" t="s">
        <v>1163</v>
      </c>
      <c r="C567" s="554" t="s">
        <v>983</v>
      </c>
      <c r="D567" s="714">
        <v>175.64</v>
      </c>
      <c r="E567" s="555"/>
    </row>
    <row r="568" spans="1:5" s="550" customFormat="1">
      <c r="A568" s="553"/>
      <c r="B568" s="679" t="s">
        <v>1156</v>
      </c>
      <c r="C568" s="554" t="s">
        <v>1054</v>
      </c>
      <c r="D568" s="714">
        <v>872.32</v>
      </c>
      <c r="E568" s="555"/>
    </row>
    <row r="569" spans="1:5" s="550" customFormat="1">
      <c r="A569" s="553"/>
      <c r="B569" s="679" t="s">
        <v>1164</v>
      </c>
      <c r="C569" s="554" t="s">
        <v>1087</v>
      </c>
      <c r="D569" s="714">
        <v>365.53</v>
      </c>
      <c r="E569" s="555"/>
    </row>
    <row r="570" spans="1:5" s="550" customFormat="1">
      <c r="A570" s="553"/>
      <c r="B570" s="679" t="s">
        <v>1130</v>
      </c>
      <c r="C570" s="554" t="s">
        <v>1002</v>
      </c>
      <c r="D570" s="714">
        <v>542.9</v>
      </c>
      <c r="E570" s="555"/>
    </row>
    <row r="571" spans="1:5" s="550" customFormat="1">
      <c r="A571" s="553"/>
      <c r="B571" s="679" t="s">
        <v>1123</v>
      </c>
      <c r="C571" s="554" t="s">
        <v>1000</v>
      </c>
      <c r="D571" s="714">
        <v>651.66999999999996</v>
      </c>
      <c r="E571" s="555"/>
    </row>
    <row r="572" spans="1:5" s="550" customFormat="1">
      <c r="A572" s="553"/>
      <c r="B572" s="679" t="s">
        <v>1122</v>
      </c>
      <c r="C572" s="554" t="s">
        <v>996</v>
      </c>
      <c r="D572" s="714">
        <v>183.4</v>
      </c>
      <c r="E572" s="555"/>
    </row>
    <row r="573" spans="1:5" s="550" customFormat="1">
      <c r="A573" s="553"/>
      <c r="B573" s="679" t="s">
        <v>1184</v>
      </c>
      <c r="C573" s="554" t="s">
        <v>983</v>
      </c>
      <c r="D573" s="714">
        <v>175.64</v>
      </c>
      <c r="E573" s="555"/>
    </row>
    <row r="574" spans="1:5" s="550" customFormat="1">
      <c r="A574" s="553"/>
      <c r="B574" s="679" t="s">
        <v>1129</v>
      </c>
      <c r="C574" s="554" t="s">
        <v>983</v>
      </c>
      <c r="D574" s="714">
        <v>216.73</v>
      </c>
      <c r="E574" s="555"/>
    </row>
    <row r="575" spans="1:5" s="550" customFormat="1">
      <c r="A575" s="553"/>
      <c r="B575" s="679" t="s">
        <v>1128</v>
      </c>
      <c r="C575" s="554" t="s">
        <v>988</v>
      </c>
      <c r="D575" s="714">
        <v>1744.17</v>
      </c>
      <c r="E575" s="555"/>
    </row>
    <row r="576" spans="1:5" s="550" customFormat="1">
      <c r="A576" s="553"/>
      <c r="B576" s="679" t="s">
        <v>1165</v>
      </c>
      <c r="C576" s="554" t="s">
        <v>983</v>
      </c>
      <c r="D576" s="714">
        <v>374.68</v>
      </c>
      <c r="E576" s="555"/>
    </row>
    <row r="577" spans="1:5" s="550" customFormat="1">
      <c r="A577" s="553"/>
      <c r="B577" s="679" t="s">
        <v>1760</v>
      </c>
      <c r="C577" s="554" t="s">
        <v>1087</v>
      </c>
      <c r="D577" s="714">
        <v>365.57</v>
      </c>
      <c r="E577" s="555"/>
    </row>
    <row r="578" spans="1:5" s="550" customFormat="1">
      <c r="A578" s="553"/>
      <c r="B578" s="679" t="s">
        <v>1756</v>
      </c>
      <c r="C578" s="554" t="s">
        <v>1021</v>
      </c>
      <c r="D578" s="714">
        <v>210.29</v>
      </c>
      <c r="E578" s="555"/>
    </row>
    <row r="579" spans="1:5" s="550" customFormat="1">
      <c r="A579" s="553"/>
      <c r="B579" s="679" t="s">
        <v>1753</v>
      </c>
      <c r="C579" s="554" t="s">
        <v>1068</v>
      </c>
      <c r="D579" s="714">
        <v>725.93</v>
      </c>
      <c r="E579" s="555"/>
    </row>
    <row r="580" spans="1:5" s="550" customFormat="1">
      <c r="A580" s="553"/>
      <c r="B580" s="679" t="s">
        <v>1155</v>
      </c>
      <c r="C580" s="554" t="s">
        <v>988</v>
      </c>
      <c r="D580" s="714">
        <v>1744.17</v>
      </c>
      <c r="E580" s="555"/>
    </row>
    <row r="581" spans="1:5" s="550" customFormat="1">
      <c r="A581" s="553"/>
      <c r="B581" s="679" t="s">
        <v>1835</v>
      </c>
      <c r="C581" s="554" t="s">
        <v>988</v>
      </c>
      <c r="D581" s="714">
        <v>1744.17</v>
      </c>
      <c r="E581" s="555"/>
    </row>
    <row r="582" spans="1:5" s="550" customFormat="1">
      <c r="A582" s="553"/>
      <c r="B582" s="679" t="s">
        <v>1834</v>
      </c>
      <c r="C582" s="554" t="s">
        <v>1002</v>
      </c>
      <c r="D582" s="714">
        <v>1693.88</v>
      </c>
      <c r="E582" s="555"/>
    </row>
    <row r="583" spans="1:5" s="550" customFormat="1">
      <c r="A583" s="553"/>
      <c r="B583" s="679" t="s">
        <v>3793</v>
      </c>
      <c r="C583" s="554" t="s">
        <v>983</v>
      </c>
      <c r="D583" s="714">
        <v>489.52</v>
      </c>
      <c r="E583" s="555"/>
    </row>
    <row r="584" spans="1:5" s="550" customFormat="1">
      <c r="A584" s="553"/>
      <c r="B584" s="679" t="s">
        <v>1166</v>
      </c>
      <c r="C584" s="554" t="s">
        <v>983</v>
      </c>
      <c r="D584" s="714">
        <v>483.72</v>
      </c>
      <c r="E584" s="555"/>
    </row>
    <row r="585" spans="1:5" s="550" customFormat="1">
      <c r="A585" s="553"/>
      <c r="B585" s="679" t="s">
        <v>1167</v>
      </c>
      <c r="C585" s="554" t="s">
        <v>983</v>
      </c>
      <c r="D585" s="714">
        <v>483.72</v>
      </c>
      <c r="E585" s="555"/>
    </row>
    <row r="586" spans="1:5" s="550" customFormat="1">
      <c r="A586" s="553"/>
      <c r="B586" s="679" t="s">
        <v>1168</v>
      </c>
      <c r="C586" s="554" t="s">
        <v>983</v>
      </c>
      <c r="D586" s="714">
        <v>483.72</v>
      </c>
      <c r="E586" s="555"/>
    </row>
    <row r="587" spans="1:5" s="550" customFormat="1">
      <c r="A587" s="553"/>
      <c r="B587" s="679" t="s">
        <v>1234</v>
      </c>
      <c r="C587" s="554" t="s">
        <v>1092</v>
      </c>
      <c r="D587" s="714">
        <v>759.07</v>
      </c>
      <c r="E587" s="555"/>
    </row>
    <row r="588" spans="1:5" s="550" customFormat="1">
      <c r="A588" s="553"/>
      <c r="B588" s="679" t="s">
        <v>1235</v>
      </c>
      <c r="C588" s="554" t="s">
        <v>1236</v>
      </c>
      <c r="D588" s="714">
        <v>393.33</v>
      </c>
      <c r="E588" s="555"/>
    </row>
    <row r="589" spans="1:5" s="550" customFormat="1">
      <c r="A589" s="553"/>
      <c r="B589" s="679" t="s">
        <v>1237</v>
      </c>
      <c r="C589" s="554" t="s">
        <v>1002</v>
      </c>
      <c r="D589" s="714">
        <v>542.9</v>
      </c>
      <c r="E589" s="555"/>
    </row>
    <row r="590" spans="1:5" s="550" customFormat="1">
      <c r="A590" s="553"/>
      <c r="B590" s="679" t="s">
        <v>1238</v>
      </c>
      <c r="C590" s="554" t="s">
        <v>1126</v>
      </c>
      <c r="D590" s="714">
        <v>1036.75</v>
      </c>
      <c r="E590" s="555"/>
    </row>
    <row r="591" spans="1:5" s="550" customFormat="1">
      <c r="A591" s="553"/>
      <c r="B591" s="679" t="s">
        <v>1825</v>
      </c>
      <c r="C591" s="554" t="s">
        <v>1141</v>
      </c>
      <c r="D591" s="714">
        <v>2059</v>
      </c>
      <c r="E591" s="555"/>
    </row>
    <row r="592" spans="1:5" s="550" customFormat="1">
      <c r="A592" s="553"/>
      <c r="B592" s="679" t="s">
        <v>1824</v>
      </c>
      <c r="C592" s="554" t="s">
        <v>983</v>
      </c>
      <c r="D592" s="714">
        <v>175.64</v>
      </c>
      <c r="E592" s="555"/>
    </row>
    <row r="593" spans="1:5" s="550" customFormat="1">
      <c r="A593" s="553"/>
      <c r="B593" s="679" t="s">
        <v>1823</v>
      </c>
      <c r="C593" s="554" t="s">
        <v>983</v>
      </c>
      <c r="D593" s="714">
        <v>175.64</v>
      </c>
      <c r="E593" s="555"/>
    </row>
    <row r="594" spans="1:5" s="550" customFormat="1">
      <c r="A594" s="553"/>
      <c r="B594" s="679" t="s">
        <v>1822</v>
      </c>
      <c r="C594" s="554" t="s">
        <v>983</v>
      </c>
      <c r="D594" s="714">
        <v>175.64</v>
      </c>
      <c r="E594" s="555"/>
    </row>
    <row r="595" spans="1:5" s="550" customFormat="1">
      <c r="A595" s="553"/>
      <c r="B595" s="679" t="s">
        <v>1821</v>
      </c>
      <c r="C595" s="554" t="s">
        <v>978</v>
      </c>
      <c r="D595" s="714">
        <v>400.92</v>
      </c>
      <c r="E595" s="555"/>
    </row>
    <row r="596" spans="1:5" s="550" customFormat="1">
      <c r="A596" s="553"/>
      <c r="B596" s="679" t="s">
        <v>1135</v>
      </c>
      <c r="C596" s="554" t="s">
        <v>988</v>
      </c>
      <c r="D596" s="714">
        <v>1744.17</v>
      </c>
      <c r="E596" s="555"/>
    </row>
    <row r="597" spans="1:5" s="550" customFormat="1">
      <c r="A597" s="553"/>
      <c r="B597" s="679" t="s">
        <v>1820</v>
      </c>
      <c r="C597" s="554" t="s">
        <v>978</v>
      </c>
      <c r="D597" s="714">
        <v>400.92</v>
      </c>
      <c r="E597" s="555"/>
    </row>
    <row r="598" spans="1:5" s="550" customFormat="1">
      <c r="A598" s="553"/>
      <c r="B598" s="679" t="s">
        <v>1819</v>
      </c>
      <c r="C598" s="554" t="s">
        <v>978</v>
      </c>
      <c r="D598" s="714">
        <v>400.92</v>
      </c>
      <c r="E598" s="555"/>
    </row>
    <row r="599" spans="1:5" s="550" customFormat="1">
      <c r="A599" s="553"/>
      <c r="B599" s="679" t="s">
        <v>1136</v>
      </c>
      <c r="C599" s="554" t="s">
        <v>1137</v>
      </c>
      <c r="D599" s="714">
        <v>1719</v>
      </c>
      <c r="E599" s="555"/>
    </row>
    <row r="600" spans="1:5" s="550" customFormat="1">
      <c r="A600" s="553"/>
      <c r="B600" s="679" t="s">
        <v>1138</v>
      </c>
      <c r="C600" s="554" t="s">
        <v>978</v>
      </c>
      <c r="D600" s="714">
        <v>400.92</v>
      </c>
      <c r="E600" s="555"/>
    </row>
    <row r="601" spans="1:5" s="550" customFormat="1">
      <c r="A601" s="553"/>
      <c r="B601" s="679" t="s">
        <v>1140</v>
      </c>
      <c r="C601" s="554" t="s">
        <v>1141</v>
      </c>
      <c r="D601" s="714">
        <v>2059</v>
      </c>
      <c r="E601" s="555"/>
    </row>
    <row r="602" spans="1:5" s="550" customFormat="1">
      <c r="A602" s="553"/>
      <c r="B602" s="679" t="s">
        <v>1818</v>
      </c>
      <c r="C602" s="554" t="s">
        <v>1068</v>
      </c>
      <c r="D602" s="714">
        <v>725.93</v>
      </c>
      <c r="E602" s="555"/>
    </row>
    <row r="603" spans="1:5" s="550" customFormat="1">
      <c r="A603" s="553"/>
      <c r="B603" s="679" t="s">
        <v>1817</v>
      </c>
      <c r="C603" s="554" t="s">
        <v>1189</v>
      </c>
      <c r="D603" s="714">
        <v>2224.6799999999998</v>
      </c>
      <c r="E603" s="555"/>
    </row>
    <row r="604" spans="1:5" s="550" customFormat="1">
      <c r="A604" s="553"/>
      <c r="B604" s="679" t="s">
        <v>1816</v>
      </c>
      <c r="C604" s="554" t="s">
        <v>1178</v>
      </c>
      <c r="D604" s="714">
        <v>954.1</v>
      </c>
      <c r="E604" s="555"/>
    </row>
    <row r="605" spans="1:5" s="550" customFormat="1">
      <c r="A605" s="553"/>
      <c r="B605" s="679" t="s">
        <v>1815</v>
      </c>
      <c r="C605" s="554" t="s">
        <v>983</v>
      </c>
      <c r="D605" s="714">
        <v>216.73</v>
      </c>
      <c r="E605" s="555"/>
    </row>
    <row r="606" spans="1:5" s="550" customFormat="1">
      <c r="A606" s="553"/>
      <c r="B606" s="679" t="s">
        <v>1239</v>
      </c>
      <c r="C606" s="554" t="s">
        <v>1006</v>
      </c>
      <c r="D606" s="714">
        <v>2297.96</v>
      </c>
      <c r="E606" s="555"/>
    </row>
    <row r="607" spans="1:5" s="550" customFormat="1">
      <c r="A607" s="553"/>
      <c r="B607" s="679" t="s">
        <v>1240</v>
      </c>
      <c r="C607" s="554" t="s">
        <v>1006</v>
      </c>
      <c r="D607" s="714">
        <v>2297.96</v>
      </c>
      <c r="E607" s="555"/>
    </row>
    <row r="608" spans="1:5" s="550" customFormat="1">
      <c r="A608" s="553"/>
      <c r="B608" s="679" t="s">
        <v>1814</v>
      </c>
      <c r="C608" s="554" t="s">
        <v>988</v>
      </c>
      <c r="D608" s="714">
        <v>1744.17</v>
      </c>
      <c r="E608" s="555"/>
    </row>
    <row r="609" spans="1:5" s="550" customFormat="1">
      <c r="A609" s="553"/>
      <c r="B609" s="679" t="s">
        <v>1241</v>
      </c>
      <c r="C609" s="554" t="s">
        <v>1137</v>
      </c>
      <c r="D609" s="714">
        <v>1719</v>
      </c>
      <c r="E609" s="555"/>
    </row>
    <row r="610" spans="1:5" s="550" customFormat="1">
      <c r="A610" s="553"/>
      <c r="B610" s="679" t="s">
        <v>1242</v>
      </c>
      <c r="C610" s="554" t="s">
        <v>1158</v>
      </c>
      <c r="D610" s="714">
        <v>2040.28</v>
      </c>
      <c r="E610" s="555"/>
    </row>
    <row r="611" spans="1:5" s="550" customFormat="1">
      <c r="A611" s="553"/>
      <c r="B611" s="679" t="s">
        <v>1144</v>
      </c>
      <c r="C611" s="554" t="s">
        <v>998</v>
      </c>
      <c r="D611" s="714">
        <v>337.2</v>
      </c>
      <c r="E611" s="555"/>
    </row>
    <row r="612" spans="1:5" s="550" customFormat="1">
      <c r="A612" s="553"/>
      <c r="B612" s="679" t="s">
        <v>3794</v>
      </c>
      <c r="C612" s="554" t="s">
        <v>983</v>
      </c>
      <c r="D612" s="714">
        <v>489.52</v>
      </c>
      <c r="E612" s="555"/>
    </row>
    <row r="613" spans="1:5" s="550" customFormat="1">
      <c r="A613" s="553"/>
      <c r="B613" s="679" t="s">
        <v>1145</v>
      </c>
      <c r="C613" s="554" t="s">
        <v>983</v>
      </c>
      <c r="D613" s="714">
        <v>374.68</v>
      </c>
      <c r="E613" s="555"/>
    </row>
    <row r="614" spans="1:5" s="550" customFormat="1">
      <c r="A614" s="553"/>
      <c r="B614" s="679" t="s">
        <v>1146</v>
      </c>
      <c r="C614" s="554" t="s">
        <v>1147</v>
      </c>
      <c r="D614" s="714">
        <v>635.67999999999995</v>
      </c>
      <c r="E614" s="555"/>
    </row>
    <row r="615" spans="1:5" s="550" customFormat="1">
      <c r="A615" s="553"/>
      <c r="B615" s="679" t="s">
        <v>1826</v>
      </c>
      <c r="C615" s="554" t="s">
        <v>998</v>
      </c>
      <c r="D615" s="714">
        <v>337.2</v>
      </c>
      <c r="E615" s="555"/>
    </row>
    <row r="616" spans="1:5" s="550" customFormat="1">
      <c r="A616" s="553"/>
      <c r="B616" s="679" t="s">
        <v>1131</v>
      </c>
      <c r="C616" s="554" t="s">
        <v>983</v>
      </c>
      <c r="D616" s="714">
        <v>483.72</v>
      </c>
      <c r="E616" s="555"/>
    </row>
    <row r="617" spans="1:5" s="550" customFormat="1">
      <c r="A617" s="553"/>
      <c r="B617" s="679" t="s">
        <v>1132</v>
      </c>
      <c r="C617" s="554" t="s">
        <v>983</v>
      </c>
      <c r="D617" s="714">
        <v>483.72</v>
      </c>
      <c r="E617" s="555"/>
    </row>
    <row r="618" spans="1:5" s="550" customFormat="1">
      <c r="A618" s="553"/>
      <c r="B618" s="679" t="s">
        <v>1133</v>
      </c>
      <c r="C618" s="554" t="s">
        <v>983</v>
      </c>
      <c r="D618" s="714">
        <v>483.72</v>
      </c>
      <c r="E618" s="555"/>
    </row>
    <row r="619" spans="1:5" s="550" customFormat="1">
      <c r="A619" s="553"/>
      <c r="B619" s="679" t="s">
        <v>1148</v>
      </c>
      <c r="C619" s="554" t="s">
        <v>983</v>
      </c>
      <c r="D619" s="714">
        <v>483.72</v>
      </c>
      <c r="E619" s="555"/>
    </row>
    <row r="620" spans="1:5" s="550" customFormat="1">
      <c r="A620" s="553"/>
      <c r="B620" s="679" t="s">
        <v>1134</v>
      </c>
      <c r="C620" s="554" t="s">
        <v>1010</v>
      </c>
      <c r="D620" s="714">
        <v>1032.4000000000001</v>
      </c>
      <c r="E620" s="555"/>
    </row>
    <row r="621" spans="1:5" s="550" customFormat="1">
      <c r="A621" s="553"/>
      <c r="B621" s="679" t="s">
        <v>1149</v>
      </c>
      <c r="C621" s="554" t="s">
        <v>988</v>
      </c>
      <c r="D621" s="714">
        <v>1744.17</v>
      </c>
      <c r="E621" s="555"/>
    </row>
    <row r="622" spans="1:5" s="550" customFormat="1">
      <c r="A622" s="553"/>
      <c r="B622" s="679" t="s">
        <v>1150</v>
      </c>
      <c r="C622" s="554" t="s">
        <v>983</v>
      </c>
      <c r="D622" s="714">
        <v>216.73</v>
      </c>
      <c r="E622" s="555"/>
    </row>
    <row r="623" spans="1:5" s="550" customFormat="1">
      <c r="A623" s="553"/>
      <c r="B623" s="679" t="s">
        <v>1151</v>
      </c>
      <c r="C623" s="554" t="s">
        <v>978</v>
      </c>
      <c r="D623" s="714">
        <v>400.92</v>
      </c>
      <c r="E623" s="555"/>
    </row>
    <row r="624" spans="1:5" s="550" customFormat="1">
      <c r="A624" s="553"/>
      <c r="B624" s="679" t="s">
        <v>1152</v>
      </c>
      <c r="C624" s="554" t="s">
        <v>978</v>
      </c>
      <c r="D624" s="714">
        <v>400.92</v>
      </c>
      <c r="E624" s="555"/>
    </row>
    <row r="625" spans="1:5" s="550" customFormat="1">
      <c r="A625" s="553"/>
      <c r="B625" s="679" t="s">
        <v>1153</v>
      </c>
      <c r="C625" s="554" t="s">
        <v>978</v>
      </c>
      <c r="D625" s="714">
        <v>400.92</v>
      </c>
      <c r="E625" s="555"/>
    </row>
    <row r="626" spans="1:5" s="550" customFormat="1">
      <c r="A626" s="553"/>
      <c r="B626" s="679" t="s">
        <v>1185</v>
      </c>
      <c r="C626" s="554" t="s">
        <v>978</v>
      </c>
      <c r="D626" s="714">
        <v>400.92</v>
      </c>
      <c r="E626" s="555"/>
    </row>
    <row r="627" spans="1:5" s="550" customFormat="1">
      <c r="A627" s="553"/>
      <c r="B627" s="679" t="s">
        <v>1226</v>
      </c>
      <c r="C627" s="554" t="s">
        <v>983</v>
      </c>
      <c r="D627" s="714">
        <v>175.64</v>
      </c>
      <c r="E627" s="555"/>
    </row>
    <row r="628" spans="1:5" s="550" customFormat="1">
      <c r="A628" s="553"/>
      <c r="B628" s="679" t="s">
        <v>1227</v>
      </c>
      <c r="C628" s="554" t="s">
        <v>983</v>
      </c>
      <c r="D628" s="714">
        <v>175.64</v>
      </c>
      <c r="E628" s="555"/>
    </row>
    <row r="629" spans="1:5" s="550" customFormat="1">
      <c r="A629" s="553"/>
      <c r="B629" s="679" t="s">
        <v>1228</v>
      </c>
      <c r="C629" s="554" t="s">
        <v>983</v>
      </c>
      <c r="D629" s="714">
        <v>175.64</v>
      </c>
      <c r="E629" s="555"/>
    </row>
    <row r="630" spans="1:5" s="550" customFormat="1">
      <c r="A630" s="553"/>
      <c r="B630" s="679" t="s">
        <v>1229</v>
      </c>
      <c r="C630" s="554" t="s">
        <v>983</v>
      </c>
      <c r="D630" s="714">
        <v>175.64</v>
      </c>
      <c r="E630" s="555"/>
    </row>
    <row r="631" spans="1:5" s="550" customFormat="1">
      <c r="A631" s="553"/>
      <c r="B631" s="679" t="s">
        <v>1139</v>
      </c>
      <c r="C631" s="554" t="s">
        <v>983</v>
      </c>
      <c r="D631" s="714">
        <v>175.64</v>
      </c>
      <c r="E631" s="555"/>
    </row>
    <row r="632" spans="1:5" s="550" customFormat="1">
      <c r="A632" s="553"/>
      <c r="B632" s="679" t="s">
        <v>1230</v>
      </c>
      <c r="C632" s="554" t="s">
        <v>983</v>
      </c>
      <c r="D632" s="714">
        <v>175.64</v>
      </c>
      <c r="E632" s="555"/>
    </row>
    <row r="633" spans="1:5" s="550" customFormat="1">
      <c r="A633" s="553"/>
      <c r="B633" s="679" t="s">
        <v>1231</v>
      </c>
      <c r="C633" s="554" t="s">
        <v>983</v>
      </c>
      <c r="D633" s="714">
        <v>175.64</v>
      </c>
      <c r="E633" s="555"/>
    </row>
    <row r="634" spans="1:5" s="550" customFormat="1">
      <c r="A634" s="553"/>
      <c r="B634" s="679" t="s">
        <v>1232</v>
      </c>
      <c r="C634" s="554" t="s">
        <v>1087</v>
      </c>
      <c r="D634" s="714">
        <v>365.53</v>
      </c>
      <c r="E634" s="555"/>
    </row>
    <row r="635" spans="1:5" s="550" customFormat="1">
      <c r="A635" s="553"/>
      <c r="B635" s="679" t="s">
        <v>1142</v>
      </c>
      <c r="C635" s="554" t="s">
        <v>996</v>
      </c>
      <c r="D635" s="714">
        <v>183.4</v>
      </c>
      <c r="E635" s="555"/>
    </row>
    <row r="636" spans="1:5" s="550" customFormat="1">
      <c r="A636" s="553"/>
      <c r="B636" s="679" t="s">
        <v>1233</v>
      </c>
      <c r="C636" s="554" t="s">
        <v>998</v>
      </c>
      <c r="D636" s="714">
        <v>337.2</v>
      </c>
      <c r="E636" s="555"/>
    </row>
    <row r="637" spans="1:5" s="550" customFormat="1">
      <c r="A637" s="553"/>
      <c r="B637" s="679" t="s">
        <v>1143</v>
      </c>
      <c r="C637" s="554" t="s">
        <v>998</v>
      </c>
      <c r="D637" s="714">
        <v>337.2</v>
      </c>
      <c r="E637" s="555"/>
    </row>
    <row r="638" spans="1:5" s="550" customFormat="1">
      <c r="A638" s="553"/>
      <c r="B638" s="679" t="s">
        <v>1058</v>
      </c>
      <c r="C638" s="554" t="s">
        <v>983</v>
      </c>
      <c r="D638" s="714">
        <v>175.64</v>
      </c>
      <c r="E638" s="555"/>
    </row>
    <row r="639" spans="1:5" s="550" customFormat="1">
      <c r="A639" s="553"/>
      <c r="B639" s="679" t="s">
        <v>1060</v>
      </c>
      <c r="C639" s="554" t="s">
        <v>998</v>
      </c>
      <c r="D639" s="714">
        <v>337.2</v>
      </c>
      <c r="E639" s="555"/>
    </row>
    <row r="640" spans="1:5" s="550" customFormat="1">
      <c r="A640" s="553"/>
      <c r="B640" s="679" t="s">
        <v>1061</v>
      </c>
      <c r="C640" s="554" t="s">
        <v>1002</v>
      </c>
      <c r="D640" s="714">
        <v>542.9</v>
      </c>
      <c r="E640" s="555"/>
    </row>
    <row r="641" spans="1:5" s="550" customFormat="1">
      <c r="A641" s="553"/>
      <c r="B641" s="679" t="s">
        <v>1792</v>
      </c>
      <c r="C641" s="554" t="s">
        <v>1002</v>
      </c>
      <c r="D641" s="714">
        <v>542.9</v>
      </c>
      <c r="E641" s="555"/>
    </row>
    <row r="642" spans="1:5" s="550" customFormat="1">
      <c r="A642" s="553"/>
      <c r="B642" s="679" t="s">
        <v>1791</v>
      </c>
      <c r="C642" s="554" t="s">
        <v>1002</v>
      </c>
      <c r="D642" s="714">
        <v>542.9</v>
      </c>
      <c r="E642" s="555"/>
    </row>
    <row r="643" spans="1:5" s="550" customFormat="1">
      <c r="A643" s="553"/>
      <c r="B643" s="679" t="s">
        <v>1790</v>
      </c>
      <c r="C643" s="554" t="s">
        <v>1002</v>
      </c>
      <c r="D643" s="714">
        <v>542.9</v>
      </c>
      <c r="E643" s="555"/>
    </row>
    <row r="644" spans="1:5" s="550" customFormat="1">
      <c r="A644" s="553"/>
      <c r="B644" s="679" t="s">
        <v>3795</v>
      </c>
      <c r="C644" s="554" t="s">
        <v>983</v>
      </c>
      <c r="D644" s="714">
        <v>489.52</v>
      </c>
      <c r="E644" s="555"/>
    </row>
    <row r="645" spans="1:5" s="550" customFormat="1">
      <c r="A645" s="553"/>
      <c r="B645" s="679" t="s">
        <v>1077</v>
      </c>
      <c r="C645" s="554" t="s">
        <v>983</v>
      </c>
      <c r="D645" s="714">
        <v>374.68</v>
      </c>
      <c r="E645" s="555"/>
    </row>
    <row r="646" spans="1:5" s="550" customFormat="1">
      <c r="A646" s="553"/>
      <c r="B646" s="679" t="s">
        <v>1078</v>
      </c>
      <c r="C646" s="554" t="s">
        <v>983</v>
      </c>
      <c r="D646" s="714">
        <v>374.68</v>
      </c>
      <c r="E646" s="555"/>
    </row>
    <row r="647" spans="1:5" s="550" customFormat="1">
      <c r="A647" s="553"/>
      <c r="B647" s="679" t="s">
        <v>1079</v>
      </c>
      <c r="C647" s="554" t="s">
        <v>1080</v>
      </c>
      <c r="D647" s="714">
        <v>2981.2</v>
      </c>
      <c r="E647" s="555"/>
    </row>
    <row r="648" spans="1:5" s="550" customFormat="1">
      <c r="A648" s="553"/>
      <c r="B648" s="679" t="s">
        <v>1081</v>
      </c>
      <c r="C648" s="554" t="s">
        <v>1006</v>
      </c>
      <c r="D648" s="714">
        <v>2297.96</v>
      </c>
      <c r="E648" s="555"/>
    </row>
    <row r="649" spans="1:5" s="550" customFormat="1">
      <c r="A649" s="553"/>
      <c r="B649" s="679" t="s">
        <v>1082</v>
      </c>
      <c r="C649" s="554" t="s">
        <v>983</v>
      </c>
      <c r="D649" s="714">
        <v>483.72</v>
      </c>
      <c r="E649" s="555"/>
    </row>
    <row r="650" spans="1:5" s="550" customFormat="1">
      <c r="A650" s="553"/>
      <c r="B650" s="679" t="s">
        <v>1083</v>
      </c>
      <c r="C650" s="554" t="s">
        <v>983</v>
      </c>
      <c r="D650" s="714">
        <v>483.72</v>
      </c>
      <c r="E650" s="555"/>
    </row>
    <row r="651" spans="1:5" s="550" customFormat="1">
      <c r="A651" s="553"/>
      <c r="B651" s="679" t="s">
        <v>1257</v>
      </c>
      <c r="C651" s="554" t="s">
        <v>983</v>
      </c>
      <c r="D651" s="714">
        <v>483.72</v>
      </c>
      <c r="E651" s="555"/>
    </row>
    <row r="652" spans="1:5" s="550" customFormat="1">
      <c r="A652" s="553"/>
      <c r="B652" s="679" t="s">
        <v>1414</v>
      </c>
      <c r="C652" s="554" t="s">
        <v>1002</v>
      </c>
      <c r="D652" s="714">
        <v>1693.88</v>
      </c>
      <c r="E652" s="555"/>
    </row>
    <row r="653" spans="1:5" s="550" customFormat="1">
      <c r="A653" s="553"/>
      <c r="B653" s="679" t="s">
        <v>1415</v>
      </c>
      <c r="C653" s="554" t="s">
        <v>978</v>
      </c>
      <c r="D653" s="714">
        <v>400.92</v>
      </c>
      <c r="E653" s="555"/>
    </row>
    <row r="654" spans="1:5" s="550" customFormat="1">
      <c r="A654" s="553"/>
      <c r="B654" s="679" t="s">
        <v>1416</v>
      </c>
      <c r="C654" s="554" t="s">
        <v>978</v>
      </c>
      <c r="D654" s="714">
        <v>400.92</v>
      </c>
      <c r="E654" s="555"/>
    </row>
    <row r="655" spans="1:5" s="550" customFormat="1">
      <c r="A655" s="553"/>
      <c r="B655" s="679" t="s">
        <v>1417</v>
      </c>
      <c r="C655" s="554" t="s">
        <v>983</v>
      </c>
      <c r="D655" s="714">
        <v>175.64</v>
      </c>
      <c r="E655" s="555"/>
    </row>
    <row r="656" spans="1:5" s="550" customFormat="1">
      <c r="A656" s="553"/>
      <c r="B656" s="679" t="s">
        <v>1418</v>
      </c>
      <c r="C656" s="554" t="s">
        <v>983</v>
      </c>
      <c r="D656" s="714">
        <v>175.64</v>
      </c>
      <c r="E656" s="555"/>
    </row>
    <row r="657" spans="1:5" s="550" customFormat="1">
      <c r="A657" s="553"/>
      <c r="B657" s="679" t="s">
        <v>1419</v>
      </c>
      <c r="C657" s="554" t="s">
        <v>1087</v>
      </c>
      <c r="D657" s="714">
        <v>365.53</v>
      </c>
      <c r="E657" s="555"/>
    </row>
    <row r="658" spans="1:5" s="550" customFormat="1">
      <c r="A658" s="553"/>
      <c r="B658" s="679" t="s">
        <v>1420</v>
      </c>
      <c r="C658" s="554" t="s">
        <v>1002</v>
      </c>
      <c r="D658" s="714">
        <v>542.9</v>
      </c>
      <c r="E658" s="555"/>
    </row>
    <row r="659" spans="1:5" s="550" customFormat="1">
      <c r="A659" s="553"/>
      <c r="B659" s="679" t="s">
        <v>1421</v>
      </c>
      <c r="C659" s="554" t="s">
        <v>1002</v>
      </c>
      <c r="D659" s="714">
        <v>542.9</v>
      </c>
      <c r="E659" s="555"/>
    </row>
    <row r="660" spans="1:5" s="550" customFormat="1">
      <c r="A660" s="553"/>
      <c r="B660" s="679" t="s">
        <v>1422</v>
      </c>
      <c r="C660" s="554" t="s">
        <v>1002</v>
      </c>
      <c r="D660" s="714">
        <v>542.9</v>
      </c>
      <c r="E660" s="555"/>
    </row>
    <row r="661" spans="1:5" s="550" customFormat="1">
      <c r="A661" s="553"/>
      <c r="B661" s="679" t="s">
        <v>1423</v>
      </c>
      <c r="C661" s="554" t="s">
        <v>1002</v>
      </c>
      <c r="D661" s="714">
        <v>542.9</v>
      </c>
      <c r="E661" s="555"/>
    </row>
    <row r="662" spans="1:5" s="550" customFormat="1">
      <c r="A662" s="553"/>
      <c r="B662" s="679" t="s">
        <v>1789</v>
      </c>
      <c r="C662" s="554" t="s">
        <v>1236</v>
      </c>
      <c r="D662" s="714">
        <v>393.33</v>
      </c>
      <c r="E662" s="555"/>
    </row>
    <row r="663" spans="1:5" s="550" customFormat="1">
      <c r="A663" s="553"/>
      <c r="B663" s="679" t="s">
        <v>1788</v>
      </c>
      <c r="C663" s="554" t="s">
        <v>1021</v>
      </c>
      <c r="D663" s="714">
        <v>210.29</v>
      </c>
      <c r="E663" s="555"/>
    </row>
    <row r="664" spans="1:5" s="550" customFormat="1">
      <c r="A664" s="553"/>
      <c r="B664" s="679" t="s">
        <v>1056</v>
      </c>
      <c r="C664" s="554" t="s">
        <v>978</v>
      </c>
      <c r="D664" s="714">
        <v>400.92</v>
      </c>
      <c r="E664" s="555"/>
    </row>
    <row r="665" spans="1:5" s="550" customFormat="1">
      <c r="A665" s="553"/>
      <c r="B665" s="679" t="s">
        <v>1796</v>
      </c>
      <c r="C665" s="554" t="s">
        <v>983</v>
      </c>
      <c r="D665" s="714">
        <v>483.72</v>
      </c>
      <c r="E665" s="555"/>
    </row>
    <row r="666" spans="1:5" s="550" customFormat="1">
      <c r="A666" s="553"/>
      <c r="B666" s="679" t="s">
        <v>1795</v>
      </c>
      <c r="C666" s="554" t="s">
        <v>990</v>
      </c>
      <c r="D666" s="714">
        <v>829.4</v>
      </c>
      <c r="E666" s="555"/>
    </row>
    <row r="667" spans="1:5" s="550" customFormat="1">
      <c r="A667" s="553"/>
      <c r="B667" s="679" t="s">
        <v>3796</v>
      </c>
      <c r="C667" s="554" t="s">
        <v>983</v>
      </c>
      <c r="D667" s="714">
        <v>489.52</v>
      </c>
      <c r="E667" s="555"/>
    </row>
    <row r="668" spans="1:5" s="550" customFormat="1">
      <c r="A668" s="553"/>
      <c r="B668" s="679" t="s">
        <v>3797</v>
      </c>
      <c r="C668" s="554" t="s">
        <v>983</v>
      </c>
      <c r="D668" s="714">
        <v>489.52</v>
      </c>
      <c r="E668" s="555"/>
    </row>
    <row r="669" spans="1:5" s="550" customFormat="1">
      <c r="A669" s="553"/>
      <c r="B669" s="679" t="s">
        <v>1062</v>
      </c>
      <c r="C669" s="554" t="s">
        <v>983</v>
      </c>
      <c r="D669" s="714">
        <v>374.68</v>
      </c>
      <c r="E669" s="555"/>
    </row>
    <row r="670" spans="1:5" s="550" customFormat="1">
      <c r="A670" s="553"/>
      <c r="B670" s="679" t="s">
        <v>1063</v>
      </c>
      <c r="C670" s="554" t="s">
        <v>1025</v>
      </c>
      <c r="D670" s="714">
        <v>1200.5999999999999</v>
      </c>
      <c r="E670" s="555"/>
    </row>
    <row r="671" spans="1:5" s="550" customFormat="1">
      <c r="A671" s="553"/>
      <c r="B671" s="679" t="s">
        <v>1052</v>
      </c>
      <c r="C671" s="554" t="s">
        <v>1010</v>
      </c>
      <c r="D671" s="714">
        <v>1032.4000000000001</v>
      </c>
      <c r="E671" s="555"/>
    </row>
    <row r="672" spans="1:5" s="550" customFormat="1">
      <c r="A672" s="553"/>
      <c r="B672" s="679" t="s">
        <v>1064</v>
      </c>
      <c r="C672" s="554" t="s">
        <v>990</v>
      </c>
      <c r="D672" s="714">
        <v>638.44000000000005</v>
      </c>
      <c r="E672" s="555"/>
    </row>
    <row r="673" spans="1:5" s="550" customFormat="1">
      <c r="A673" s="553"/>
      <c r="B673" s="679" t="s">
        <v>1794</v>
      </c>
      <c r="C673" s="554" t="s">
        <v>1068</v>
      </c>
      <c r="D673" s="714">
        <v>3074</v>
      </c>
      <c r="E673" s="555"/>
    </row>
    <row r="674" spans="1:5" s="550" customFormat="1">
      <c r="A674" s="553"/>
      <c r="B674" s="679" t="s">
        <v>1793</v>
      </c>
      <c r="C674" s="554" t="s">
        <v>983</v>
      </c>
      <c r="D674" s="714">
        <v>374.68</v>
      </c>
      <c r="E674" s="555"/>
    </row>
    <row r="675" spans="1:5" s="550" customFormat="1">
      <c r="A675" s="553"/>
      <c r="B675" s="679" t="s">
        <v>1065</v>
      </c>
      <c r="C675" s="554" t="s">
        <v>1054</v>
      </c>
      <c r="D675" s="714">
        <v>872.32</v>
      </c>
      <c r="E675" s="555"/>
    </row>
    <row r="676" spans="1:5" s="550" customFormat="1">
      <c r="A676" s="553"/>
      <c r="B676" s="679" t="s">
        <v>1066</v>
      </c>
      <c r="C676" s="554" t="s">
        <v>1014</v>
      </c>
      <c r="D676" s="714">
        <v>1201.69</v>
      </c>
      <c r="E676" s="555"/>
    </row>
    <row r="677" spans="1:5" s="550" customFormat="1">
      <c r="A677" s="553"/>
      <c r="B677" s="679" t="s">
        <v>1067</v>
      </c>
      <c r="C677" s="554" t="s">
        <v>1068</v>
      </c>
      <c r="D677" s="714">
        <v>725.93</v>
      </c>
      <c r="E677" s="555"/>
    </row>
    <row r="678" spans="1:5" s="550" customFormat="1">
      <c r="A678" s="553"/>
      <c r="B678" s="679" t="s">
        <v>1069</v>
      </c>
      <c r="C678" s="554" t="s">
        <v>978</v>
      </c>
      <c r="D678" s="714">
        <v>400.92</v>
      </c>
      <c r="E678" s="555"/>
    </row>
    <row r="679" spans="1:5" s="550" customFormat="1">
      <c r="A679" s="553"/>
      <c r="B679" s="679" t="s">
        <v>1070</v>
      </c>
      <c r="C679" s="554" t="s">
        <v>978</v>
      </c>
      <c r="D679" s="714">
        <v>400.92</v>
      </c>
      <c r="E679" s="555"/>
    </row>
    <row r="680" spans="1:5" s="550" customFormat="1">
      <c r="A680" s="553"/>
      <c r="B680" s="679" t="s">
        <v>1071</v>
      </c>
      <c r="C680" s="554" t="s">
        <v>978</v>
      </c>
      <c r="D680" s="714">
        <v>400.92</v>
      </c>
      <c r="E680" s="555"/>
    </row>
    <row r="681" spans="1:5" s="550" customFormat="1">
      <c r="A681" s="553"/>
      <c r="B681" s="679" t="s">
        <v>1057</v>
      </c>
      <c r="C681" s="554" t="s">
        <v>983</v>
      </c>
      <c r="D681" s="714">
        <v>175.64</v>
      </c>
      <c r="E681" s="555"/>
    </row>
    <row r="682" spans="1:5" s="550" customFormat="1">
      <c r="A682" s="553"/>
      <c r="B682" s="679" t="s">
        <v>1072</v>
      </c>
      <c r="C682" s="554" t="s">
        <v>998</v>
      </c>
      <c r="D682" s="714">
        <v>337.2</v>
      </c>
      <c r="E682" s="555"/>
    </row>
    <row r="683" spans="1:5" s="550" customFormat="1">
      <c r="A683" s="553"/>
      <c r="B683" s="679" t="s">
        <v>1073</v>
      </c>
      <c r="C683" s="554" t="s">
        <v>998</v>
      </c>
      <c r="D683" s="714">
        <v>337.2</v>
      </c>
      <c r="E683" s="555"/>
    </row>
    <row r="684" spans="1:5" s="550" customFormat="1">
      <c r="A684" s="553"/>
      <c r="B684" s="679" t="s">
        <v>1074</v>
      </c>
      <c r="C684" s="554" t="s">
        <v>998</v>
      </c>
      <c r="D684" s="714">
        <v>337.2</v>
      </c>
      <c r="E684" s="555"/>
    </row>
    <row r="685" spans="1:5" s="550" customFormat="1">
      <c r="A685" s="553"/>
      <c r="B685" s="679" t="s">
        <v>1059</v>
      </c>
      <c r="C685" s="554" t="s">
        <v>998</v>
      </c>
      <c r="D685" s="714">
        <v>337.2</v>
      </c>
      <c r="E685" s="555"/>
    </row>
    <row r="686" spans="1:5" s="550" customFormat="1">
      <c r="A686" s="553"/>
      <c r="B686" s="679" t="s">
        <v>1075</v>
      </c>
      <c r="C686" s="554" t="s">
        <v>1002</v>
      </c>
      <c r="D686" s="714">
        <v>542.9</v>
      </c>
      <c r="E686" s="555"/>
    </row>
    <row r="687" spans="1:5" s="550" customFormat="1">
      <c r="A687" s="553"/>
      <c r="B687" s="679" t="s">
        <v>1076</v>
      </c>
      <c r="C687" s="554" t="s">
        <v>1002</v>
      </c>
      <c r="D687" s="714">
        <v>542.9</v>
      </c>
      <c r="E687" s="555"/>
    </row>
    <row r="688" spans="1:5" s="550" customFormat="1">
      <c r="A688" s="553"/>
      <c r="B688" s="679" t="s">
        <v>1084</v>
      </c>
      <c r="C688" s="554" t="s">
        <v>1006</v>
      </c>
      <c r="D688" s="714">
        <v>2297.96</v>
      </c>
      <c r="E688" s="555"/>
    </row>
    <row r="689" spans="1:5" s="550" customFormat="1">
      <c r="A689" s="553"/>
      <c r="B689" s="679" t="s">
        <v>1053</v>
      </c>
      <c r="C689" s="554" t="s">
        <v>1054</v>
      </c>
      <c r="D689" s="714">
        <v>872.32</v>
      </c>
      <c r="E689" s="555"/>
    </row>
    <row r="690" spans="1:5" s="550" customFormat="1">
      <c r="A690" s="553"/>
      <c r="B690" s="679" t="s">
        <v>1055</v>
      </c>
      <c r="C690" s="554" t="s">
        <v>978</v>
      </c>
      <c r="D690" s="714">
        <v>400.92</v>
      </c>
      <c r="E690" s="555"/>
    </row>
    <row r="691" spans="1:5" s="550" customFormat="1">
      <c r="A691" s="553"/>
      <c r="B691" s="679" t="s">
        <v>1950</v>
      </c>
      <c r="C691" s="554" t="s">
        <v>983</v>
      </c>
      <c r="D691" s="714">
        <v>483.72</v>
      </c>
      <c r="E691" s="555"/>
    </row>
    <row r="692" spans="1:5" s="550" customFormat="1">
      <c r="A692" s="553"/>
      <c r="B692" s="679" t="s">
        <v>1434</v>
      </c>
      <c r="C692" s="554" t="s">
        <v>1435</v>
      </c>
      <c r="D692" s="714">
        <v>1989.67</v>
      </c>
      <c r="E692" s="555"/>
    </row>
    <row r="693" spans="1:5" s="550" customFormat="1">
      <c r="A693" s="553"/>
      <c r="B693" s="679" t="s">
        <v>1436</v>
      </c>
      <c r="C693" s="554" t="s">
        <v>978</v>
      </c>
      <c r="D693" s="714">
        <v>400.92</v>
      </c>
      <c r="E693" s="555"/>
    </row>
    <row r="694" spans="1:5" s="550" customFormat="1">
      <c r="A694" s="553"/>
      <c r="B694" s="679" t="s">
        <v>1437</v>
      </c>
      <c r="C694" s="554" t="s">
        <v>978</v>
      </c>
      <c r="D694" s="714">
        <v>400.92</v>
      </c>
      <c r="E694" s="555"/>
    </row>
    <row r="695" spans="1:5" s="550" customFormat="1">
      <c r="A695" s="553"/>
      <c r="B695" s="679" t="s">
        <v>1438</v>
      </c>
      <c r="C695" s="554" t="s">
        <v>978</v>
      </c>
      <c r="D695" s="714">
        <v>400.92</v>
      </c>
      <c r="E695" s="555"/>
    </row>
    <row r="696" spans="1:5" s="550" customFormat="1">
      <c r="A696" s="553"/>
      <c r="B696" s="679" t="s">
        <v>1439</v>
      </c>
      <c r="C696" s="554" t="s">
        <v>978</v>
      </c>
      <c r="D696" s="714">
        <v>400.92</v>
      </c>
      <c r="E696" s="555"/>
    </row>
    <row r="697" spans="1:5" s="550" customFormat="1">
      <c r="A697" s="553"/>
      <c r="B697" s="679" t="s">
        <v>1440</v>
      </c>
      <c r="C697" s="554" t="s">
        <v>978</v>
      </c>
      <c r="D697" s="714">
        <v>400.92</v>
      </c>
      <c r="E697" s="555"/>
    </row>
    <row r="698" spans="1:5" s="550" customFormat="1">
      <c r="A698" s="553"/>
      <c r="B698" s="679" t="s">
        <v>1441</v>
      </c>
      <c r="C698" s="554" t="s">
        <v>983</v>
      </c>
      <c r="D698" s="714">
        <v>175.64</v>
      </c>
      <c r="E698" s="555"/>
    </row>
    <row r="699" spans="1:5" s="550" customFormat="1">
      <c r="A699" s="553"/>
      <c r="B699" s="679" t="s">
        <v>1442</v>
      </c>
      <c r="C699" s="554" t="s">
        <v>983</v>
      </c>
      <c r="D699" s="714">
        <v>175.64</v>
      </c>
      <c r="E699" s="555"/>
    </row>
    <row r="700" spans="1:5" s="550" customFormat="1">
      <c r="A700" s="553"/>
      <c r="B700" s="679" t="s">
        <v>1443</v>
      </c>
      <c r="C700" s="554" t="s">
        <v>978</v>
      </c>
      <c r="D700" s="714">
        <v>400.92</v>
      </c>
      <c r="E700" s="555"/>
    </row>
    <row r="701" spans="1:5" s="550" customFormat="1">
      <c r="A701" s="553"/>
      <c r="B701" s="679" t="s">
        <v>1444</v>
      </c>
      <c r="C701" s="554" t="s">
        <v>983</v>
      </c>
      <c r="D701" s="714">
        <v>175.64</v>
      </c>
      <c r="E701" s="555"/>
    </row>
    <row r="702" spans="1:5" s="550" customFormat="1">
      <c r="A702" s="553"/>
      <c r="B702" s="679" t="s">
        <v>1413</v>
      </c>
      <c r="C702" s="554" t="s">
        <v>983</v>
      </c>
      <c r="D702" s="714">
        <v>175.64</v>
      </c>
      <c r="E702" s="555"/>
    </row>
    <row r="703" spans="1:5" s="550" customFormat="1">
      <c r="A703" s="553"/>
      <c r="B703" s="679" t="s">
        <v>1382</v>
      </c>
      <c r="C703" s="554" t="s">
        <v>996</v>
      </c>
      <c r="D703" s="714">
        <v>183.4</v>
      </c>
      <c r="E703" s="555"/>
    </row>
    <row r="704" spans="1:5" s="550" customFormat="1">
      <c r="A704" s="553"/>
      <c r="B704" s="679" t="s">
        <v>1383</v>
      </c>
      <c r="C704" s="554" t="s">
        <v>996</v>
      </c>
      <c r="D704" s="714">
        <v>183.4</v>
      </c>
      <c r="E704" s="555"/>
    </row>
    <row r="705" spans="1:5" s="550" customFormat="1">
      <c r="A705" s="553"/>
      <c r="B705" s="679" t="s">
        <v>1384</v>
      </c>
      <c r="C705" s="554" t="s">
        <v>996</v>
      </c>
      <c r="D705" s="714">
        <v>183.4</v>
      </c>
      <c r="E705" s="555"/>
    </row>
    <row r="706" spans="1:5" s="550" customFormat="1">
      <c r="A706" s="553"/>
      <c r="B706" s="679" t="s">
        <v>1385</v>
      </c>
      <c r="C706" s="554" t="s">
        <v>1200</v>
      </c>
      <c r="D706" s="714">
        <v>600</v>
      </c>
      <c r="E706" s="555"/>
    </row>
    <row r="707" spans="1:5" s="550" customFormat="1">
      <c r="A707" s="553"/>
      <c r="B707" s="679" t="s">
        <v>1386</v>
      </c>
      <c r="C707" s="554" t="s">
        <v>1021</v>
      </c>
      <c r="D707" s="714">
        <v>210.29</v>
      </c>
      <c r="E707" s="555"/>
    </row>
    <row r="708" spans="1:5" s="550" customFormat="1">
      <c r="A708" s="553"/>
      <c r="B708" s="679" t="s">
        <v>1387</v>
      </c>
      <c r="C708" s="554" t="s">
        <v>1002</v>
      </c>
      <c r="D708" s="714">
        <v>542.9</v>
      </c>
      <c r="E708" s="555"/>
    </row>
    <row r="709" spans="1:5" s="550" customFormat="1">
      <c r="A709" s="553"/>
      <c r="B709" s="679" t="s">
        <v>1388</v>
      </c>
      <c r="C709" s="554" t="s">
        <v>1002</v>
      </c>
      <c r="D709" s="714">
        <v>542.9</v>
      </c>
      <c r="E709" s="555"/>
    </row>
    <row r="710" spans="1:5" s="550" customFormat="1">
      <c r="A710" s="553"/>
      <c r="B710" s="679" t="s">
        <v>1389</v>
      </c>
      <c r="C710" s="554" t="s">
        <v>1002</v>
      </c>
      <c r="D710" s="714">
        <v>542.9</v>
      </c>
      <c r="E710" s="555"/>
    </row>
    <row r="711" spans="1:5" s="550" customFormat="1">
      <c r="A711" s="553"/>
      <c r="B711" s="679" t="s">
        <v>1390</v>
      </c>
      <c r="C711" s="554" t="s">
        <v>1002</v>
      </c>
      <c r="D711" s="714">
        <v>542.9</v>
      </c>
      <c r="E711" s="555"/>
    </row>
    <row r="712" spans="1:5" s="550" customFormat="1">
      <c r="A712" s="553"/>
      <c r="B712" s="679" t="s">
        <v>1391</v>
      </c>
      <c r="C712" s="554" t="s">
        <v>1002</v>
      </c>
      <c r="D712" s="714">
        <v>542.9</v>
      </c>
      <c r="E712" s="555"/>
    </row>
    <row r="713" spans="1:5" s="550" customFormat="1">
      <c r="A713" s="553"/>
      <c r="B713" s="679" t="s">
        <v>1949</v>
      </c>
      <c r="C713" s="554" t="s">
        <v>990</v>
      </c>
      <c r="D713" s="714">
        <v>829.4</v>
      </c>
      <c r="E713" s="555"/>
    </row>
    <row r="714" spans="1:5" s="550" customFormat="1">
      <c r="A714" s="553"/>
      <c r="B714" s="679" t="s">
        <v>1392</v>
      </c>
      <c r="C714" s="554" t="s">
        <v>1117</v>
      </c>
      <c r="D714" s="714">
        <v>549.6</v>
      </c>
      <c r="E714" s="555"/>
    </row>
    <row r="715" spans="1:5" s="550" customFormat="1">
      <c r="A715" s="553"/>
      <c r="B715" s="679" t="s">
        <v>1948</v>
      </c>
      <c r="C715" s="554" t="s">
        <v>983</v>
      </c>
      <c r="D715" s="714">
        <v>374.68</v>
      </c>
      <c r="E715" s="555"/>
    </row>
    <row r="716" spans="1:5" s="550" customFormat="1">
      <c r="A716" s="553"/>
      <c r="B716" s="679" t="s">
        <v>3798</v>
      </c>
      <c r="C716" s="554" t="s">
        <v>983</v>
      </c>
      <c r="D716" s="714">
        <v>489.52</v>
      </c>
      <c r="E716" s="555"/>
    </row>
    <row r="717" spans="1:5" s="550" customFormat="1">
      <c r="A717" s="553"/>
      <c r="B717" s="679" t="s">
        <v>1432</v>
      </c>
      <c r="C717" s="554" t="s">
        <v>1433</v>
      </c>
      <c r="D717" s="714">
        <v>2516.1799999999998</v>
      </c>
      <c r="E717" s="555"/>
    </row>
    <row r="718" spans="1:5" s="550" customFormat="1">
      <c r="A718" s="553"/>
      <c r="B718" s="679" t="s">
        <v>1787</v>
      </c>
      <c r="C718" s="554" t="s">
        <v>998</v>
      </c>
      <c r="D718" s="714">
        <v>337.2</v>
      </c>
      <c r="E718" s="555"/>
    </row>
    <row r="719" spans="1:5" s="550" customFormat="1">
      <c r="A719" s="553"/>
      <c r="B719" s="679" t="s">
        <v>1786</v>
      </c>
      <c r="C719" s="554" t="s">
        <v>998</v>
      </c>
      <c r="D719" s="714">
        <v>337.2</v>
      </c>
      <c r="E719" s="555"/>
    </row>
    <row r="720" spans="1:5" s="550" customFormat="1">
      <c r="A720" s="553"/>
      <c r="B720" s="679" t="s">
        <v>1785</v>
      </c>
      <c r="C720" s="554" t="s">
        <v>996</v>
      </c>
      <c r="D720" s="714">
        <v>183.4</v>
      </c>
      <c r="E720" s="555"/>
    </row>
    <row r="721" spans="1:5" s="550" customFormat="1">
      <c r="A721" s="553"/>
      <c r="B721" s="679" t="s">
        <v>1784</v>
      </c>
      <c r="C721" s="554" t="s">
        <v>983</v>
      </c>
      <c r="D721" s="714">
        <v>175.64</v>
      </c>
      <c r="E721" s="555"/>
    </row>
    <row r="722" spans="1:5" s="550" customFormat="1">
      <c r="A722" s="553"/>
      <c r="B722" s="679" t="s">
        <v>1783</v>
      </c>
      <c r="C722" s="554" t="s">
        <v>983</v>
      </c>
      <c r="D722" s="714">
        <v>175.64</v>
      </c>
      <c r="E722" s="555"/>
    </row>
    <row r="723" spans="1:5" s="550" customFormat="1">
      <c r="A723" s="553"/>
      <c r="B723" s="679" t="s">
        <v>1782</v>
      </c>
      <c r="C723" s="554" t="s">
        <v>983</v>
      </c>
      <c r="D723" s="714">
        <v>175.64</v>
      </c>
      <c r="E723" s="555"/>
    </row>
    <row r="724" spans="1:5" s="550" customFormat="1">
      <c r="A724" s="553"/>
      <c r="B724" s="679" t="s">
        <v>1781</v>
      </c>
      <c r="C724" s="554" t="s">
        <v>983</v>
      </c>
      <c r="D724" s="714">
        <v>175.64</v>
      </c>
      <c r="E724" s="555"/>
    </row>
    <row r="725" spans="1:5" s="550" customFormat="1">
      <c r="A725" s="553"/>
      <c r="B725" s="679" t="s">
        <v>1780</v>
      </c>
      <c r="C725" s="554" t="s">
        <v>983</v>
      </c>
      <c r="D725" s="714">
        <v>175.64</v>
      </c>
      <c r="E725" s="555"/>
    </row>
    <row r="726" spans="1:5" s="550" customFormat="1">
      <c r="A726" s="553"/>
      <c r="B726" s="679" t="s">
        <v>1866</v>
      </c>
      <c r="C726" s="554" t="s">
        <v>978</v>
      </c>
      <c r="D726" s="714">
        <v>400.92</v>
      </c>
      <c r="E726" s="555"/>
    </row>
    <row r="727" spans="1:5" s="550" customFormat="1">
      <c r="A727" s="553"/>
      <c r="B727" s="679" t="s">
        <v>1955</v>
      </c>
      <c r="C727" s="554" t="s">
        <v>1137</v>
      </c>
      <c r="D727" s="714">
        <v>1719</v>
      </c>
      <c r="E727" s="555"/>
    </row>
    <row r="728" spans="1:5" s="550" customFormat="1">
      <c r="A728" s="553"/>
      <c r="B728" s="679" t="s">
        <v>1954</v>
      </c>
      <c r="C728" s="554" t="s">
        <v>1137</v>
      </c>
      <c r="D728" s="714">
        <v>1719</v>
      </c>
      <c r="E728" s="555"/>
    </row>
    <row r="729" spans="1:5" s="550" customFormat="1">
      <c r="A729" s="553"/>
      <c r="B729" s="679" t="s">
        <v>1953</v>
      </c>
      <c r="C729" s="554" t="s">
        <v>1433</v>
      </c>
      <c r="D729" s="714">
        <v>2516.1799999999998</v>
      </c>
      <c r="E729" s="555"/>
    </row>
    <row r="730" spans="1:5" s="550" customFormat="1">
      <c r="A730" s="553"/>
      <c r="B730" s="679" t="s">
        <v>3799</v>
      </c>
      <c r="C730" s="554" t="s">
        <v>983</v>
      </c>
      <c r="D730" s="714">
        <v>489.52</v>
      </c>
      <c r="E730" s="555"/>
    </row>
    <row r="731" spans="1:5" s="550" customFormat="1">
      <c r="A731" s="553"/>
      <c r="B731" s="679" t="s">
        <v>3800</v>
      </c>
      <c r="C731" s="554" t="s">
        <v>983</v>
      </c>
      <c r="D731" s="714">
        <v>489.52</v>
      </c>
      <c r="E731" s="555"/>
    </row>
    <row r="732" spans="1:5" s="550" customFormat="1">
      <c r="A732" s="553"/>
      <c r="B732" s="679" t="s">
        <v>3801</v>
      </c>
      <c r="C732" s="554" t="s">
        <v>983</v>
      </c>
      <c r="D732" s="714">
        <v>489.52</v>
      </c>
      <c r="E732" s="555"/>
    </row>
    <row r="733" spans="1:5" s="550" customFormat="1">
      <c r="A733" s="553"/>
      <c r="B733" s="679" t="s">
        <v>1424</v>
      </c>
      <c r="C733" s="554" t="s">
        <v>1025</v>
      </c>
      <c r="D733" s="714">
        <v>1200.5999999999999</v>
      </c>
      <c r="E733" s="555"/>
    </row>
    <row r="734" spans="1:5" s="550" customFormat="1">
      <c r="A734" s="553"/>
      <c r="B734" s="679" t="s">
        <v>1952</v>
      </c>
      <c r="C734" s="554" t="s">
        <v>988</v>
      </c>
      <c r="D734" s="714">
        <v>1744.17</v>
      </c>
      <c r="E734" s="555"/>
    </row>
    <row r="735" spans="1:5" s="550" customFormat="1">
      <c r="A735" s="553"/>
      <c r="B735" s="679" t="s">
        <v>1425</v>
      </c>
      <c r="C735" s="554" t="s">
        <v>1080</v>
      </c>
      <c r="D735" s="714">
        <v>2981.2</v>
      </c>
      <c r="E735" s="555"/>
    </row>
    <row r="736" spans="1:5" s="550" customFormat="1">
      <c r="A736" s="553"/>
      <c r="B736" s="679" t="s">
        <v>1426</v>
      </c>
      <c r="C736" s="554" t="s">
        <v>1080</v>
      </c>
      <c r="D736" s="714">
        <v>2981.2</v>
      </c>
      <c r="E736" s="555"/>
    </row>
    <row r="737" spans="1:5" s="550" customFormat="1">
      <c r="A737" s="553"/>
      <c r="B737" s="679" t="s">
        <v>1951</v>
      </c>
      <c r="C737" s="554" t="s">
        <v>990</v>
      </c>
      <c r="D737" s="714">
        <v>638.44000000000005</v>
      </c>
      <c r="E737" s="555"/>
    </row>
    <row r="738" spans="1:5" s="550" customFormat="1">
      <c r="A738" s="553"/>
      <c r="B738" s="679" t="s">
        <v>1427</v>
      </c>
      <c r="C738" s="554" t="s">
        <v>1147</v>
      </c>
      <c r="D738" s="714">
        <v>635.67999999999995</v>
      </c>
      <c r="E738" s="555"/>
    </row>
    <row r="739" spans="1:5" s="550" customFormat="1">
      <c r="A739" s="553"/>
      <c r="B739" s="679" t="s">
        <v>1428</v>
      </c>
      <c r="C739" s="554" t="s">
        <v>983</v>
      </c>
      <c r="D739" s="714">
        <v>483.72</v>
      </c>
      <c r="E739" s="555"/>
    </row>
    <row r="740" spans="1:5" s="550" customFormat="1">
      <c r="A740" s="553"/>
      <c r="B740" s="679" t="s">
        <v>1429</v>
      </c>
      <c r="C740" s="554" t="s">
        <v>988</v>
      </c>
      <c r="D740" s="714">
        <v>1744.17</v>
      </c>
      <c r="E740" s="555"/>
    </row>
    <row r="741" spans="1:5" s="550" customFormat="1">
      <c r="A741" s="553"/>
      <c r="B741" s="679" t="s">
        <v>1430</v>
      </c>
      <c r="C741" s="554" t="s">
        <v>988</v>
      </c>
      <c r="D741" s="714">
        <v>1744.17</v>
      </c>
      <c r="E741" s="555"/>
    </row>
    <row r="742" spans="1:5" s="550" customFormat="1">
      <c r="A742" s="553"/>
      <c r="B742" s="679" t="s">
        <v>1431</v>
      </c>
      <c r="C742" s="554" t="s">
        <v>988</v>
      </c>
      <c r="D742" s="714">
        <v>1744.17</v>
      </c>
      <c r="E742" s="555"/>
    </row>
    <row r="743" spans="1:5" s="550" customFormat="1">
      <c r="A743" s="553"/>
      <c r="B743" s="679" t="s">
        <v>1797</v>
      </c>
      <c r="C743" s="554" t="s">
        <v>1002</v>
      </c>
      <c r="D743" s="714">
        <v>1693.88</v>
      </c>
      <c r="E743" s="555"/>
    </row>
    <row r="744" spans="1:5" s="550" customFormat="1">
      <c r="A744" s="553"/>
      <c r="B744" s="679" t="s">
        <v>997</v>
      </c>
      <c r="C744" s="554" t="s">
        <v>998</v>
      </c>
      <c r="D744" s="714">
        <v>337.2</v>
      </c>
      <c r="E744" s="555"/>
    </row>
    <row r="745" spans="1:5" s="550" customFormat="1">
      <c r="A745" s="553"/>
      <c r="B745" s="679" t="s">
        <v>999</v>
      </c>
      <c r="C745" s="554" t="s">
        <v>1000</v>
      </c>
      <c r="D745" s="714">
        <v>651.66999999999996</v>
      </c>
      <c r="E745" s="555"/>
    </row>
    <row r="746" spans="1:5" s="550" customFormat="1">
      <c r="A746" s="553"/>
      <c r="B746" s="679" t="s">
        <v>1215</v>
      </c>
      <c r="C746" s="554" t="s">
        <v>1021</v>
      </c>
      <c r="D746" s="714">
        <v>210.29</v>
      </c>
      <c r="E746" s="555"/>
    </row>
    <row r="747" spans="1:5" s="550" customFormat="1">
      <c r="A747" s="553"/>
      <c r="B747" s="679" t="s">
        <v>1001</v>
      </c>
      <c r="C747" s="554" t="s">
        <v>1002</v>
      </c>
      <c r="D747" s="714">
        <v>542.9</v>
      </c>
      <c r="E747" s="555"/>
    </row>
    <row r="748" spans="1:5" s="550" customFormat="1">
      <c r="A748" s="553"/>
      <c r="B748" s="679" t="s">
        <v>1209</v>
      </c>
      <c r="C748" s="554" t="s">
        <v>1210</v>
      </c>
      <c r="D748" s="714">
        <v>412.5</v>
      </c>
      <c r="E748" s="555"/>
    </row>
    <row r="749" spans="1:5" s="550" customFormat="1">
      <c r="A749" s="553"/>
      <c r="B749" s="679" t="s">
        <v>1776</v>
      </c>
      <c r="C749" s="554" t="s">
        <v>983</v>
      </c>
      <c r="D749" s="714">
        <v>175.64</v>
      </c>
      <c r="E749" s="555"/>
    </row>
    <row r="750" spans="1:5" s="550" customFormat="1">
      <c r="A750" s="553"/>
      <c r="B750" s="679" t="s">
        <v>1775</v>
      </c>
      <c r="C750" s="554" t="s">
        <v>978</v>
      </c>
      <c r="D750" s="714">
        <v>400.92</v>
      </c>
      <c r="E750" s="555"/>
    </row>
    <row r="751" spans="1:5" s="550" customFormat="1">
      <c r="A751" s="553"/>
      <c r="B751" s="679" t="s">
        <v>1774</v>
      </c>
      <c r="C751" s="554" t="s">
        <v>978</v>
      </c>
      <c r="D751" s="714">
        <v>400.92</v>
      </c>
      <c r="E751" s="555"/>
    </row>
    <row r="752" spans="1:5" s="550" customFormat="1">
      <c r="A752" s="553"/>
      <c r="B752" s="679" t="s">
        <v>1773</v>
      </c>
      <c r="C752" s="554" t="s">
        <v>1014</v>
      </c>
      <c r="D752" s="714">
        <v>1201.69</v>
      </c>
      <c r="E752" s="555"/>
    </row>
    <row r="753" spans="1:5" s="550" customFormat="1">
      <c r="A753" s="553"/>
      <c r="B753" s="679" t="s">
        <v>1772</v>
      </c>
      <c r="C753" s="554" t="s">
        <v>1137</v>
      </c>
      <c r="D753" s="714">
        <v>1719</v>
      </c>
      <c r="E753" s="555"/>
    </row>
    <row r="754" spans="1:5" s="550" customFormat="1">
      <c r="A754" s="553"/>
      <c r="B754" s="679" t="s">
        <v>1771</v>
      </c>
      <c r="C754" s="554" t="s">
        <v>1054</v>
      </c>
      <c r="D754" s="714">
        <v>872.32</v>
      </c>
      <c r="E754" s="555"/>
    </row>
    <row r="755" spans="1:5" s="550" customFormat="1">
      <c r="A755" s="553"/>
      <c r="B755" s="679" t="s">
        <v>1770</v>
      </c>
      <c r="C755" s="554" t="s">
        <v>1002</v>
      </c>
      <c r="D755" s="714">
        <v>1693.88</v>
      </c>
      <c r="E755" s="555"/>
    </row>
    <row r="756" spans="1:5" s="550" customFormat="1">
      <c r="A756" s="553"/>
      <c r="B756" s="679" t="s">
        <v>1769</v>
      </c>
      <c r="C756" s="554" t="s">
        <v>1010</v>
      </c>
      <c r="D756" s="714">
        <v>1032.4000000000001</v>
      </c>
      <c r="E756" s="555"/>
    </row>
    <row r="757" spans="1:5" s="550" customFormat="1">
      <c r="A757" s="553"/>
      <c r="B757" s="679" t="s">
        <v>1768</v>
      </c>
      <c r="C757" s="554" t="s">
        <v>983</v>
      </c>
      <c r="D757" s="714">
        <v>483.72</v>
      </c>
      <c r="E757" s="555"/>
    </row>
    <row r="758" spans="1:5" s="550" customFormat="1">
      <c r="A758" s="553"/>
      <c r="B758" s="679" t="s">
        <v>1767</v>
      </c>
      <c r="C758" s="554" t="s">
        <v>983</v>
      </c>
      <c r="D758" s="714">
        <v>483.72</v>
      </c>
      <c r="E758" s="555"/>
    </row>
    <row r="759" spans="1:5" s="550" customFormat="1">
      <c r="A759" s="553"/>
      <c r="B759" s="679" t="s">
        <v>1766</v>
      </c>
      <c r="C759" s="554" t="s">
        <v>983</v>
      </c>
      <c r="D759" s="714">
        <v>483.72</v>
      </c>
      <c r="E759" s="555"/>
    </row>
    <row r="760" spans="1:5" s="550" customFormat="1">
      <c r="A760" s="553"/>
      <c r="B760" s="679" t="s">
        <v>1765</v>
      </c>
      <c r="C760" s="554" t="s">
        <v>983</v>
      </c>
      <c r="D760" s="714">
        <v>483.72</v>
      </c>
      <c r="E760" s="555"/>
    </row>
    <row r="761" spans="1:5" s="550" customFormat="1">
      <c r="A761" s="553"/>
      <c r="B761" s="679" t="s">
        <v>1764</v>
      </c>
      <c r="C761" s="554" t="s">
        <v>983</v>
      </c>
      <c r="D761" s="714">
        <v>483.72</v>
      </c>
      <c r="E761" s="555"/>
    </row>
    <row r="762" spans="1:5" s="550" customFormat="1">
      <c r="A762" s="553"/>
      <c r="B762" s="679" t="s">
        <v>3802</v>
      </c>
      <c r="C762" s="554" t="s">
        <v>983</v>
      </c>
      <c r="D762" s="714">
        <v>489.52</v>
      </c>
      <c r="E762" s="555"/>
    </row>
    <row r="763" spans="1:5" s="550" customFormat="1">
      <c r="A763" s="553"/>
      <c r="B763" s="679" t="s">
        <v>1003</v>
      </c>
      <c r="C763" s="554" t="s">
        <v>990</v>
      </c>
      <c r="D763" s="714">
        <v>829.4</v>
      </c>
      <c r="E763" s="555"/>
    </row>
    <row r="764" spans="1:5" s="550" customFormat="1">
      <c r="A764" s="553"/>
      <c r="B764" s="679" t="s">
        <v>1004</v>
      </c>
      <c r="C764" s="554" t="s">
        <v>990</v>
      </c>
      <c r="D764" s="714">
        <v>829.4</v>
      </c>
      <c r="E764" s="555"/>
    </row>
    <row r="765" spans="1:5" s="550" customFormat="1">
      <c r="A765" s="553"/>
      <c r="B765" s="679" t="s">
        <v>1005</v>
      </c>
      <c r="C765" s="554" t="s">
        <v>1006</v>
      </c>
      <c r="D765" s="714">
        <v>2297.96</v>
      </c>
      <c r="E765" s="555"/>
    </row>
    <row r="766" spans="1:5" s="550" customFormat="1">
      <c r="A766" s="553"/>
      <c r="B766" s="679" t="s">
        <v>1007</v>
      </c>
      <c r="C766" s="554" t="s">
        <v>983</v>
      </c>
      <c r="D766" s="714">
        <v>483.72</v>
      </c>
      <c r="E766" s="555"/>
    </row>
    <row r="767" spans="1:5" s="550" customFormat="1">
      <c r="A767" s="553"/>
      <c r="B767" s="679" t="s">
        <v>1008</v>
      </c>
      <c r="C767" s="554" t="s">
        <v>983</v>
      </c>
      <c r="D767" s="714">
        <v>483.72</v>
      </c>
      <c r="E767" s="555"/>
    </row>
    <row r="768" spans="1:5" s="550" customFormat="1">
      <c r="A768" s="553"/>
      <c r="B768" s="679" t="s">
        <v>1009</v>
      </c>
      <c r="C768" s="554" t="s">
        <v>1010</v>
      </c>
      <c r="D768" s="714">
        <v>1032.4000000000001</v>
      </c>
      <c r="E768" s="555"/>
    </row>
    <row r="769" spans="1:5" s="550" customFormat="1">
      <c r="A769" s="553"/>
      <c r="B769" s="679" t="s">
        <v>1011</v>
      </c>
      <c r="C769" s="554" t="s">
        <v>988</v>
      </c>
      <c r="D769" s="714">
        <v>1744.17</v>
      </c>
      <c r="E769" s="555"/>
    </row>
    <row r="770" spans="1:5" s="550" customFormat="1">
      <c r="A770" s="553"/>
      <c r="B770" s="679" t="s">
        <v>995</v>
      </c>
      <c r="C770" s="554" t="s">
        <v>996</v>
      </c>
      <c r="D770" s="714">
        <v>183.4</v>
      </c>
      <c r="E770" s="555"/>
    </row>
    <row r="771" spans="1:5" s="550" customFormat="1">
      <c r="A771" s="553"/>
      <c r="B771" s="679" t="s">
        <v>1049</v>
      </c>
      <c r="C771" s="554" t="s">
        <v>1002</v>
      </c>
      <c r="D771" s="714">
        <v>542.9</v>
      </c>
      <c r="E771" s="555"/>
    </row>
    <row r="772" spans="1:5" s="550" customFormat="1">
      <c r="A772" s="553"/>
      <c r="B772" s="679" t="s">
        <v>1050</v>
      </c>
      <c r="C772" s="554" t="s">
        <v>1002</v>
      </c>
      <c r="D772" s="714">
        <v>542.9</v>
      </c>
      <c r="E772" s="555"/>
    </row>
    <row r="773" spans="1:5" s="550" customFormat="1">
      <c r="A773" s="553"/>
      <c r="B773" s="679" t="s">
        <v>1755</v>
      </c>
      <c r="C773" s="554" t="s">
        <v>1210</v>
      </c>
      <c r="D773" s="714">
        <v>412.51</v>
      </c>
      <c r="E773" s="555"/>
    </row>
    <row r="774" spans="1:5" s="550" customFormat="1">
      <c r="A774" s="553"/>
      <c r="B774" s="679" t="s">
        <v>1754</v>
      </c>
      <c r="C774" s="554" t="s">
        <v>1210</v>
      </c>
      <c r="D774" s="714">
        <v>412.51</v>
      </c>
      <c r="E774" s="555"/>
    </row>
    <row r="775" spans="1:5" s="550" customFormat="1">
      <c r="A775" s="553"/>
      <c r="B775" s="679" t="s">
        <v>1840</v>
      </c>
      <c r="C775" s="554" t="s">
        <v>1002</v>
      </c>
      <c r="D775" s="714">
        <v>542.9</v>
      </c>
      <c r="E775" s="555"/>
    </row>
    <row r="776" spans="1:5" s="550" customFormat="1">
      <c r="A776" s="553"/>
      <c r="B776" s="679" t="s">
        <v>1839</v>
      </c>
      <c r="C776" s="554" t="s">
        <v>1002</v>
      </c>
      <c r="D776" s="714">
        <v>542.9</v>
      </c>
      <c r="E776" s="555"/>
    </row>
    <row r="777" spans="1:5" s="550" customFormat="1">
      <c r="A777" s="553"/>
      <c r="B777" s="679" t="s">
        <v>1838</v>
      </c>
      <c r="C777" s="554" t="s">
        <v>1236</v>
      </c>
      <c r="D777" s="714">
        <v>393.33</v>
      </c>
      <c r="E777" s="555"/>
    </row>
    <row r="778" spans="1:5" s="550" customFormat="1">
      <c r="A778" s="553"/>
      <c r="B778" s="679" t="s">
        <v>1837</v>
      </c>
      <c r="C778" s="554" t="s">
        <v>998</v>
      </c>
      <c r="D778" s="714">
        <v>337.2</v>
      </c>
      <c r="E778" s="555"/>
    </row>
    <row r="779" spans="1:5" s="550" customFormat="1">
      <c r="A779" s="553"/>
      <c r="B779" s="679" t="s">
        <v>1808</v>
      </c>
      <c r="C779" s="554" t="s">
        <v>998</v>
      </c>
      <c r="D779" s="714">
        <v>337.2</v>
      </c>
      <c r="E779" s="555"/>
    </row>
    <row r="780" spans="1:5" s="550" customFormat="1">
      <c r="A780" s="553"/>
      <c r="B780" s="679" t="s">
        <v>1778</v>
      </c>
      <c r="C780" s="554" t="s">
        <v>996</v>
      </c>
      <c r="D780" s="714">
        <v>183.4</v>
      </c>
      <c r="E780" s="555"/>
    </row>
    <row r="781" spans="1:5" s="550" customFormat="1">
      <c r="A781" s="553"/>
      <c r="B781" s="679" t="s">
        <v>1777</v>
      </c>
      <c r="C781" s="554" t="s">
        <v>996</v>
      </c>
      <c r="D781" s="714">
        <v>183.4</v>
      </c>
      <c r="E781" s="555"/>
    </row>
    <row r="782" spans="1:5" s="550" customFormat="1">
      <c r="A782" s="553"/>
      <c r="B782" s="679" t="s">
        <v>1017</v>
      </c>
      <c r="C782" s="554" t="s">
        <v>983</v>
      </c>
      <c r="D782" s="714">
        <v>374.68</v>
      </c>
      <c r="E782" s="555"/>
    </row>
    <row r="783" spans="1:5" s="550" customFormat="1">
      <c r="A783" s="553"/>
      <c r="B783" s="679" t="s">
        <v>994</v>
      </c>
      <c r="C783" s="554" t="s">
        <v>990</v>
      </c>
      <c r="D783" s="714">
        <v>829.4</v>
      </c>
      <c r="E783" s="555"/>
    </row>
    <row r="784" spans="1:5" s="550" customFormat="1">
      <c r="A784" s="553"/>
      <c r="B784" s="679" t="s">
        <v>993</v>
      </c>
      <c r="C784" s="554" t="s">
        <v>983</v>
      </c>
      <c r="D784" s="714">
        <v>483.72</v>
      </c>
      <c r="E784" s="555"/>
    </row>
    <row r="785" spans="1:5" s="550" customFormat="1">
      <c r="A785" s="553"/>
      <c r="B785" s="679" t="s">
        <v>992</v>
      </c>
      <c r="C785" s="554" t="s">
        <v>983</v>
      </c>
      <c r="D785" s="714">
        <v>483.72</v>
      </c>
      <c r="E785" s="555"/>
    </row>
    <row r="786" spans="1:5" s="550" customFormat="1">
      <c r="A786" s="553"/>
      <c r="B786" s="679" t="s">
        <v>991</v>
      </c>
      <c r="C786" s="554" t="s">
        <v>983</v>
      </c>
      <c r="D786" s="714">
        <v>483.72</v>
      </c>
      <c r="E786" s="555"/>
    </row>
    <row r="787" spans="1:5" s="550" customFormat="1">
      <c r="A787" s="553"/>
      <c r="B787" s="679" t="s">
        <v>989</v>
      </c>
      <c r="C787" s="554" t="s">
        <v>990</v>
      </c>
      <c r="D787" s="714">
        <v>638.44000000000005</v>
      </c>
      <c r="E787" s="555"/>
    </row>
    <row r="788" spans="1:5" s="550" customFormat="1">
      <c r="A788" s="553"/>
      <c r="B788" s="679" t="s">
        <v>987</v>
      </c>
      <c r="C788" s="554" t="s">
        <v>988</v>
      </c>
      <c r="D788" s="714">
        <v>1744.17</v>
      </c>
      <c r="E788" s="555"/>
    </row>
    <row r="789" spans="1:5" s="550" customFormat="1">
      <c r="A789" s="553"/>
      <c r="B789" s="679" t="s">
        <v>986</v>
      </c>
      <c r="C789" s="554" t="s">
        <v>978</v>
      </c>
      <c r="D789" s="714">
        <v>400.92</v>
      </c>
      <c r="E789" s="555"/>
    </row>
    <row r="790" spans="1:5" s="550" customFormat="1">
      <c r="A790" s="553"/>
      <c r="B790" s="679" t="s">
        <v>980</v>
      </c>
      <c r="C790" s="554" t="s">
        <v>978</v>
      </c>
      <c r="D790" s="714">
        <v>400.92</v>
      </c>
      <c r="E790" s="555"/>
    </row>
    <row r="791" spans="1:5" s="550" customFormat="1">
      <c r="A791" s="553"/>
      <c r="B791" s="679" t="s">
        <v>979</v>
      </c>
      <c r="C791" s="554" t="s">
        <v>978</v>
      </c>
      <c r="D791" s="714">
        <v>400.92</v>
      </c>
      <c r="E791" s="555"/>
    </row>
    <row r="792" spans="1:5" s="550" customFormat="1">
      <c r="A792" s="553"/>
      <c r="B792" s="679" t="s">
        <v>977</v>
      </c>
      <c r="C792" s="554" t="s">
        <v>978</v>
      </c>
      <c r="D792" s="714">
        <v>400.92</v>
      </c>
      <c r="E792" s="555"/>
    </row>
    <row r="793" spans="1:5" s="550" customFormat="1">
      <c r="A793" s="553"/>
      <c r="B793" s="679" t="s">
        <v>981</v>
      </c>
      <c r="C793" s="554" t="s">
        <v>978</v>
      </c>
      <c r="D793" s="714">
        <v>400.92</v>
      </c>
      <c r="E793" s="555"/>
    </row>
    <row r="794" spans="1:5" s="550" customFormat="1">
      <c r="A794" s="553"/>
      <c r="B794" s="679" t="s">
        <v>982</v>
      </c>
      <c r="C794" s="554" t="s">
        <v>983</v>
      </c>
      <c r="D794" s="714">
        <v>175.64</v>
      </c>
      <c r="E794" s="555"/>
    </row>
    <row r="795" spans="1:5" s="550" customFormat="1">
      <c r="A795" s="553"/>
      <c r="B795" s="679" t="s">
        <v>984</v>
      </c>
      <c r="C795" s="554" t="s">
        <v>983</v>
      </c>
      <c r="D795" s="714">
        <v>175.64</v>
      </c>
      <c r="E795" s="555"/>
    </row>
    <row r="796" spans="1:5" s="550" customFormat="1">
      <c r="A796" s="553"/>
      <c r="B796" s="679" t="s">
        <v>985</v>
      </c>
      <c r="C796" s="554" t="s">
        <v>983</v>
      </c>
      <c r="D796" s="714">
        <v>175.64</v>
      </c>
      <c r="E796" s="555"/>
    </row>
    <row r="797" spans="1:5" s="550" customFormat="1">
      <c r="A797" s="553"/>
      <c r="B797" s="679" t="s">
        <v>1779</v>
      </c>
      <c r="C797" s="554" t="s">
        <v>1092</v>
      </c>
      <c r="D797" s="714">
        <v>759.08</v>
      </c>
      <c r="E797" s="555"/>
    </row>
    <row r="798" spans="1:5" s="550" customFormat="1">
      <c r="A798" s="553"/>
      <c r="B798" s="679" t="s">
        <v>1807</v>
      </c>
      <c r="C798" s="554" t="s">
        <v>998</v>
      </c>
      <c r="D798" s="714">
        <v>337.2</v>
      </c>
      <c r="E798" s="555"/>
    </row>
    <row r="799" spans="1:5" s="550" customFormat="1">
      <c r="A799" s="553"/>
      <c r="B799" s="679" t="s">
        <v>1806</v>
      </c>
      <c r="C799" s="554" t="s">
        <v>998</v>
      </c>
      <c r="D799" s="714">
        <v>337.2</v>
      </c>
      <c r="E799" s="555"/>
    </row>
    <row r="800" spans="1:5" s="550" customFormat="1">
      <c r="A800" s="553"/>
      <c r="B800" s="679" t="s">
        <v>1805</v>
      </c>
      <c r="C800" s="554" t="s">
        <v>983</v>
      </c>
      <c r="D800" s="714">
        <v>175.64</v>
      </c>
      <c r="E800" s="555"/>
    </row>
    <row r="801" spans="1:5" s="550" customFormat="1">
      <c r="A801" s="553"/>
      <c r="B801" s="679" t="s">
        <v>1804</v>
      </c>
      <c r="C801" s="554" t="s">
        <v>983</v>
      </c>
      <c r="D801" s="714">
        <v>175.64</v>
      </c>
      <c r="E801" s="555"/>
    </row>
    <row r="802" spans="1:5" s="550" customFormat="1">
      <c r="A802" s="553"/>
      <c r="B802" s="679" t="s">
        <v>1803</v>
      </c>
      <c r="C802" s="554" t="s">
        <v>983</v>
      </c>
      <c r="D802" s="714">
        <v>175.64</v>
      </c>
      <c r="E802" s="555"/>
    </row>
    <row r="803" spans="1:5" s="550" customFormat="1">
      <c r="A803" s="553"/>
      <c r="B803" s="679" t="s">
        <v>1100</v>
      </c>
      <c r="C803" s="554" t="s">
        <v>983</v>
      </c>
      <c r="D803" s="714">
        <v>483.72</v>
      </c>
      <c r="E803" s="555"/>
    </row>
    <row r="804" spans="1:5" s="550" customFormat="1">
      <c r="A804" s="553"/>
      <c r="B804" s="679" t="s">
        <v>1101</v>
      </c>
      <c r="C804" s="554" t="s">
        <v>983</v>
      </c>
      <c r="D804" s="714">
        <v>483.72</v>
      </c>
      <c r="E804" s="555"/>
    </row>
    <row r="805" spans="1:5" s="550" customFormat="1">
      <c r="A805" s="553"/>
      <c r="B805" s="679" t="s">
        <v>1102</v>
      </c>
      <c r="C805" s="554" t="s">
        <v>983</v>
      </c>
      <c r="D805" s="714">
        <v>483.72</v>
      </c>
      <c r="E805" s="555"/>
    </row>
    <row r="806" spans="1:5" s="550" customFormat="1">
      <c r="A806" s="553"/>
      <c r="B806" s="679" t="s">
        <v>1103</v>
      </c>
      <c r="C806" s="554" t="s">
        <v>983</v>
      </c>
      <c r="D806" s="714">
        <v>483.72</v>
      </c>
      <c r="E806" s="555"/>
    </row>
    <row r="807" spans="1:5" s="550" customFormat="1">
      <c r="A807" s="553"/>
      <c r="B807" s="679" t="s">
        <v>1104</v>
      </c>
      <c r="C807" s="554" t="s">
        <v>1002</v>
      </c>
      <c r="D807" s="714">
        <v>1693.88</v>
      </c>
      <c r="E807" s="555"/>
    </row>
    <row r="808" spans="1:5" s="550" customFormat="1">
      <c r="A808" s="553"/>
      <c r="B808" s="679" t="s">
        <v>1105</v>
      </c>
      <c r="C808" s="554" t="s">
        <v>1002</v>
      </c>
      <c r="D808" s="714">
        <v>1693.88</v>
      </c>
      <c r="E808" s="555"/>
    </row>
    <row r="809" spans="1:5" s="550" customFormat="1">
      <c r="A809" s="553"/>
      <c r="B809" s="679" t="s">
        <v>1106</v>
      </c>
      <c r="C809" s="554" t="s">
        <v>1107</v>
      </c>
      <c r="D809" s="714">
        <v>2506.66</v>
      </c>
      <c r="E809" s="555"/>
    </row>
    <row r="810" spans="1:5" s="550" customFormat="1">
      <c r="A810" s="553"/>
      <c r="B810" s="679" t="s">
        <v>1108</v>
      </c>
      <c r="C810" s="554" t="s">
        <v>978</v>
      </c>
      <c r="D810" s="714">
        <v>400.92</v>
      </c>
      <c r="E810" s="555"/>
    </row>
    <row r="811" spans="1:5" s="550" customFormat="1">
      <c r="A811" s="553"/>
      <c r="B811" s="679" t="s">
        <v>1109</v>
      </c>
      <c r="C811" s="554" t="s">
        <v>978</v>
      </c>
      <c r="D811" s="714">
        <v>400.92</v>
      </c>
      <c r="E811" s="555"/>
    </row>
    <row r="812" spans="1:5" s="550" customFormat="1">
      <c r="A812" s="553"/>
      <c r="B812" s="679" t="s">
        <v>1110</v>
      </c>
      <c r="C812" s="554" t="s">
        <v>983</v>
      </c>
      <c r="D812" s="714">
        <v>175.64</v>
      </c>
      <c r="E812" s="555"/>
    </row>
    <row r="813" spans="1:5" s="550" customFormat="1">
      <c r="A813" s="553"/>
      <c r="B813" s="679" t="s">
        <v>1111</v>
      </c>
      <c r="C813" s="554" t="s">
        <v>983</v>
      </c>
      <c r="D813" s="714">
        <v>175.64</v>
      </c>
      <c r="E813" s="555"/>
    </row>
    <row r="814" spans="1:5" s="550" customFormat="1">
      <c r="A814" s="553"/>
      <c r="B814" s="679" t="s">
        <v>1113</v>
      </c>
      <c r="C814" s="554" t="s">
        <v>998</v>
      </c>
      <c r="D814" s="714">
        <v>337.2</v>
      </c>
      <c r="E814" s="555"/>
    </row>
    <row r="815" spans="1:5" s="550" customFormat="1">
      <c r="A815" s="553"/>
      <c r="B815" s="679" t="s">
        <v>1114</v>
      </c>
      <c r="C815" s="554" t="s">
        <v>1021</v>
      </c>
      <c r="D815" s="714">
        <v>210.29</v>
      </c>
      <c r="E815" s="555"/>
    </row>
    <row r="816" spans="1:5" s="550" customFormat="1">
      <c r="A816" s="553"/>
      <c r="B816" s="679" t="s">
        <v>1115</v>
      </c>
      <c r="C816" s="554" t="s">
        <v>1002</v>
      </c>
      <c r="D816" s="714">
        <v>542.9</v>
      </c>
      <c r="E816" s="555"/>
    </row>
    <row r="817" spans="1:5" s="550" customFormat="1">
      <c r="A817" s="553"/>
      <c r="B817" s="679" t="s">
        <v>1802</v>
      </c>
      <c r="C817" s="554" t="s">
        <v>978</v>
      </c>
      <c r="D817" s="714">
        <v>400.92</v>
      </c>
      <c r="E817" s="555"/>
    </row>
    <row r="818" spans="1:5" s="550" customFormat="1">
      <c r="A818" s="553"/>
      <c r="B818" s="679" t="s">
        <v>1801</v>
      </c>
      <c r="C818" s="554" t="s">
        <v>978</v>
      </c>
      <c r="D818" s="714">
        <v>400.92</v>
      </c>
      <c r="E818" s="555"/>
    </row>
    <row r="819" spans="1:5" s="550" customFormat="1">
      <c r="A819" s="553"/>
      <c r="B819" s="679" t="s">
        <v>1800</v>
      </c>
      <c r="C819" s="554" t="s">
        <v>978</v>
      </c>
      <c r="D819" s="714">
        <v>400.92</v>
      </c>
      <c r="E819" s="555"/>
    </row>
    <row r="820" spans="1:5" s="550" customFormat="1">
      <c r="A820" s="553"/>
      <c r="B820" s="679" t="s">
        <v>1116</v>
      </c>
      <c r="C820" s="554" t="s">
        <v>1117</v>
      </c>
      <c r="D820" s="714">
        <v>549.6</v>
      </c>
      <c r="E820" s="555"/>
    </row>
    <row r="821" spans="1:5" s="550" customFormat="1">
      <c r="A821" s="553"/>
      <c r="B821" s="679" t="s">
        <v>1799</v>
      </c>
      <c r="C821" s="554" t="s">
        <v>1068</v>
      </c>
      <c r="D821" s="714">
        <v>725.93</v>
      </c>
      <c r="E821" s="555"/>
    </row>
    <row r="822" spans="1:5" s="550" customFormat="1">
      <c r="A822" s="553"/>
      <c r="B822" s="679" t="s">
        <v>1798</v>
      </c>
      <c r="C822" s="554" t="s">
        <v>1137</v>
      </c>
      <c r="D822" s="714">
        <v>1719</v>
      </c>
      <c r="E822" s="555"/>
    </row>
    <row r="823" spans="1:5" s="550" customFormat="1">
      <c r="A823" s="553"/>
      <c r="B823" s="679" t="s">
        <v>1750</v>
      </c>
      <c r="C823" s="554" t="s">
        <v>1021</v>
      </c>
      <c r="D823" s="714">
        <v>210.29</v>
      </c>
      <c r="E823" s="555"/>
    </row>
    <row r="824" spans="1:5" s="550" customFormat="1">
      <c r="A824" s="553"/>
      <c r="B824" s="679" t="s">
        <v>1012</v>
      </c>
      <c r="C824" s="554" t="s">
        <v>988</v>
      </c>
      <c r="D824" s="714">
        <v>1744.17</v>
      </c>
      <c r="E824" s="555"/>
    </row>
    <row r="825" spans="1:5" s="550" customFormat="1">
      <c r="A825" s="553"/>
      <c r="B825" s="679" t="s">
        <v>1763</v>
      </c>
      <c r="C825" s="554" t="s">
        <v>983</v>
      </c>
      <c r="D825" s="714">
        <v>483.72</v>
      </c>
      <c r="E825" s="555"/>
    </row>
    <row r="826" spans="1:5" s="550" customFormat="1">
      <c r="A826" s="553"/>
      <c r="B826" s="679" t="s">
        <v>1762</v>
      </c>
      <c r="C826" s="554" t="s">
        <v>983</v>
      </c>
      <c r="D826" s="714">
        <v>483.72</v>
      </c>
      <c r="E826" s="555"/>
    </row>
    <row r="827" spans="1:5" s="550" customFormat="1">
      <c r="A827" s="553"/>
      <c r="B827" s="679" t="s">
        <v>1758</v>
      </c>
      <c r="C827" s="554" t="s">
        <v>1147</v>
      </c>
      <c r="D827" s="714">
        <v>635.67999999999995</v>
      </c>
      <c r="E827" s="555"/>
    </row>
    <row r="828" spans="1:5" s="550" customFormat="1">
      <c r="A828" s="553"/>
      <c r="B828" s="679" t="s">
        <v>1761</v>
      </c>
      <c r="C828" s="554" t="s">
        <v>983</v>
      </c>
      <c r="D828" s="714">
        <v>374.68</v>
      </c>
      <c r="E828" s="555"/>
    </row>
    <row r="829" spans="1:5" s="550" customFormat="1">
      <c r="A829" s="553"/>
      <c r="B829" s="679" t="s">
        <v>1213</v>
      </c>
      <c r="C829" s="554" t="s">
        <v>1147</v>
      </c>
      <c r="D829" s="714">
        <v>635.67999999999995</v>
      </c>
      <c r="E829" s="555"/>
    </row>
    <row r="830" spans="1:5" s="550" customFormat="1">
      <c r="A830" s="553"/>
      <c r="B830" s="679" t="s">
        <v>1118</v>
      </c>
      <c r="C830" s="554" t="s">
        <v>990</v>
      </c>
      <c r="D830" s="714">
        <v>829.4</v>
      </c>
      <c r="E830" s="555"/>
    </row>
    <row r="831" spans="1:5" s="550" customFormat="1">
      <c r="A831" s="553"/>
      <c r="B831" s="679" t="s">
        <v>1119</v>
      </c>
      <c r="C831" s="554" t="s">
        <v>983</v>
      </c>
      <c r="D831" s="714">
        <v>175.64</v>
      </c>
      <c r="E831" s="555"/>
    </row>
    <row r="832" spans="1:5" s="550" customFormat="1">
      <c r="A832" s="553"/>
      <c r="B832" s="679" t="s">
        <v>1112</v>
      </c>
      <c r="C832" s="554" t="s">
        <v>996</v>
      </c>
      <c r="D832" s="714">
        <v>183.4</v>
      </c>
      <c r="E832" s="555"/>
    </row>
    <row r="833" spans="1:5" s="550" customFormat="1">
      <c r="A833" s="553"/>
      <c r="B833" s="679" t="s">
        <v>1090</v>
      </c>
      <c r="C833" s="554" t="s">
        <v>1000</v>
      </c>
      <c r="D833" s="714">
        <v>651.66999999999996</v>
      </c>
      <c r="E833" s="555"/>
    </row>
    <row r="834" spans="1:5" s="550" customFormat="1">
      <c r="A834" s="553"/>
      <c r="B834" s="679" t="s">
        <v>1096</v>
      </c>
      <c r="C834" s="554" t="s">
        <v>1002</v>
      </c>
      <c r="D834" s="714">
        <v>542.9</v>
      </c>
      <c r="E834" s="555"/>
    </row>
    <row r="835" spans="1:5" s="550" customFormat="1">
      <c r="A835" s="553"/>
      <c r="B835" s="679" t="s">
        <v>1120</v>
      </c>
      <c r="C835" s="554" t="s">
        <v>1002</v>
      </c>
      <c r="D835" s="714">
        <v>542.9</v>
      </c>
      <c r="E835" s="555"/>
    </row>
    <row r="836" spans="1:5" s="550" customFormat="1">
      <c r="A836" s="553"/>
      <c r="B836" s="679" t="s">
        <v>1013</v>
      </c>
      <c r="C836" s="554" t="s">
        <v>1014</v>
      </c>
      <c r="D836" s="714">
        <v>1201.7</v>
      </c>
      <c r="E836" s="555"/>
    </row>
    <row r="837" spans="1:5" s="550" customFormat="1">
      <c r="A837" s="553"/>
      <c r="B837" s="679" t="s">
        <v>1015</v>
      </c>
      <c r="C837" s="554" t="s">
        <v>978</v>
      </c>
      <c r="D837" s="714">
        <v>400.92</v>
      </c>
      <c r="E837" s="555"/>
    </row>
    <row r="838" spans="1:5" s="550" customFormat="1">
      <c r="A838" s="553"/>
      <c r="B838" s="679" t="s">
        <v>1016</v>
      </c>
      <c r="C838" s="554" t="s">
        <v>978</v>
      </c>
      <c r="D838" s="714">
        <v>400.92</v>
      </c>
      <c r="E838" s="555"/>
    </row>
    <row r="839" spans="1:5" s="550" customFormat="1">
      <c r="A839" s="553"/>
      <c r="B839" s="679" t="s">
        <v>1051</v>
      </c>
      <c r="C839" s="554" t="s">
        <v>978</v>
      </c>
      <c r="D839" s="714">
        <v>400.92</v>
      </c>
      <c r="E839" s="555"/>
    </row>
    <row r="840" spans="1:5" s="550" customFormat="1">
      <c r="A840" s="553"/>
      <c r="B840" s="679" t="s">
        <v>1085</v>
      </c>
      <c r="C840" s="554" t="s">
        <v>983</v>
      </c>
      <c r="D840" s="714">
        <v>175.64</v>
      </c>
      <c r="E840" s="555"/>
    </row>
    <row r="841" spans="1:5" s="550" customFormat="1">
      <c r="A841" s="553"/>
      <c r="B841" s="679" t="s">
        <v>1086</v>
      </c>
      <c r="C841" s="554" t="s">
        <v>1087</v>
      </c>
      <c r="D841" s="714">
        <v>365.53</v>
      </c>
      <c r="E841" s="555"/>
    </row>
    <row r="842" spans="1:5" s="550" customFormat="1">
      <c r="A842" s="553"/>
      <c r="B842" s="679" t="s">
        <v>1088</v>
      </c>
      <c r="C842" s="554" t="s">
        <v>1089</v>
      </c>
      <c r="D842" s="714">
        <v>510.01</v>
      </c>
      <c r="E842" s="555"/>
    </row>
    <row r="843" spans="1:5" s="550" customFormat="1">
      <c r="A843" s="553"/>
      <c r="B843" s="679" t="s">
        <v>1091</v>
      </c>
      <c r="C843" s="554" t="s">
        <v>1092</v>
      </c>
      <c r="D843" s="714">
        <v>759.08</v>
      </c>
      <c r="E843" s="555"/>
    </row>
    <row r="844" spans="1:5" s="550" customFormat="1">
      <c r="A844" s="553"/>
      <c r="B844" s="679" t="s">
        <v>1093</v>
      </c>
      <c r="C844" s="554" t="s">
        <v>1094</v>
      </c>
      <c r="D844" s="714">
        <v>934.17</v>
      </c>
      <c r="E844" s="555"/>
    </row>
    <row r="845" spans="1:5" s="550" customFormat="1">
      <c r="A845" s="553"/>
      <c r="B845" s="679" t="s">
        <v>1095</v>
      </c>
      <c r="C845" s="554" t="s">
        <v>1002</v>
      </c>
      <c r="D845" s="714">
        <v>562.64</v>
      </c>
      <c r="E845" s="555"/>
    </row>
    <row r="846" spans="1:5" s="550" customFormat="1">
      <c r="A846" s="553"/>
      <c r="B846" s="679" t="s">
        <v>1097</v>
      </c>
      <c r="C846" s="554" t="s">
        <v>1002</v>
      </c>
      <c r="D846" s="714">
        <v>542.9</v>
      </c>
      <c r="E846" s="555"/>
    </row>
    <row r="847" spans="1:5" s="550" customFormat="1">
      <c r="A847" s="553"/>
      <c r="B847" s="679" t="s">
        <v>1098</v>
      </c>
      <c r="C847" s="554" t="s">
        <v>1099</v>
      </c>
      <c r="D847" s="714">
        <v>1249.42</v>
      </c>
      <c r="E847" s="555"/>
    </row>
    <row r="848" spans="1:5" s="550" customFormat="1">
      <c r="A848" s="553"/>
      <c r="B848" s="679" t="s">
        <v>1752</v>
      </c>
      <c r="C848" s="554" t="s">
        <v>1002</v>
      </c>
      <c r="D848" s="714">
        <v>542.9</v>
      </c>
      <c r="E848" s="555"/>
    </row>
    <row r="849" spans="1:5" s="550" customFormat="1">
      <c r="A849" s="553"/>
      <c r="B849" s="679" t="s">
        <v>1751</v>
      </c>
      <c r="C849" s="554" t="s">
        <v>1002</v>
      </c>
      <c r="D849" s="714">
        <v>562.64</v>
      </c>
      <c r="E849" s="555"/>
    </row>
    <row r="850" spans="1:5" s="550" customFormat="1">
      <c r="A850" s="553"/>
      <c r="B850" s="679" t="s">
        <v>1577</v>
      </c>
      <c r="C850" s="554" t="s">
        <v>983</v>
      </c>
      <c r="D850" s="714">
        <v>374.68</v>
      </c>
      <c r="E850" s="555"/>
    </row>
    <row r="851" spans="1:5" s="550" customFormat="1">
      <c r="A851" s="553"/>
      <c r="B851" s="679" t="s">
        <v>3803</v>
      </c>
      <c r="C851" s="554" t="s">
        <v>983</v>
      </c>
      <c r="D851" s="714">
        <v>489.52</v>
      </c>
      <c r="E851" s="555"/>
    </row>
    <row r="852" spans="1:5" s="550" customFormat="1">
      <c r="A852" s="553"/>
      <c r="B852" s="679" t="s">
        <v>2345</v>
      </c>
      <c r="C852" s="554" t="s">
        <v>983</v>
      </c>
      <c r="D852" s="714">
        <v>270.42</v>
      </c>
      <c r="E852" s="555"/>
    </row>
    <row r="853" spans="1:5" s="550" customFormat="1">
      <c r="A853" s="553"/>
      <c r="B853" s="679" t="s">
        <v>2343</v>
      </c>
      <c r="C853" s="554" t="s">
        <v>1200</v>
      </c>
      <c r="D853" s="714">
        <v>600</v>
      </c>
      <c r="E853" s="555"/>
    </row>
    <row r="854" spans="1:5" s="550" customFormat="1">
      <c r="A854" s="553"/>
      <c r="B854" s="679" t="s">
        <v>2298</v>
      </c>
      <c r="C854" s="554" t="s">
        <v>1002</v>
      </c>
      <c r="D854" s="714">
        <v>562.64</v>
      </c>
      <c r="E854" s="555"/>
    </row>
    <row r="855" spans="1:5" s="550" customFormat="1">
      <c r="A855" s="553"/>
      <c r="B855" s="679" t="s">
        <v>2299</v>
      </c>
      <c r="C855" s="554" t="s">
        <v>1002</v>
      </c>
      <c r="D855" s="714">
        <v>542.9</v>
      </c>
      <c r="E855" s="555"/>
    </row>
    <row r="856" spans="1:5" s="550" customFormat="1">
      <c r="A856" s="553"/>
      <c r="B856" s="679" t="s">
        <v>2306</v>
      </c>
      <c r="C856" s="554" t="s">
        <v>1002</v>
      </c>
      <c r="D856" s="714">
        <v>562.64</v>
      </c>
      <c r="E856" s="555"/>
    </row>
    <row r="857" spans="1:5" s="550" customFormat="1">
      <c r="A857" s="553"/>
      <c r="B857" s="679" t="s">
        <v>2335</v>
      </c>
      <c r="C857" s="554" t="s">
        <v>996</v>
      </c>
      <c r="D857" s="714">
        <v>183.4</v>
      </c>
      <c r="E857" s="555"/>
    </row>
    <row r="858" spans="1:5" s="550" customFormat="1">
      <c r="A858" s="553"/>
      <c r="B858" s="679" t="s">
        <v>2334</v>
      </c>
      <c r="C858" s="554" t="s">
        <v>983</v>
      </c>
      <c r="D858" s="714">
        <v>175.64</v>
      </c>
      <c r="E858" s="555"/>
    </row>
    <row r="859" spans="1:5" s="550" customFormat="1">
      <c r="A859" s="553"/>
      <c r="B859" s="679" t="s">
        <v>2333</v>
      </c>
      <c r="C859" s="554" t="s">
        <v>1087</v>
      </c>
      <c r="D859" s="714">
        <v>365.53</v>
      </c>
      <c r="E859" s="555"/>
    </row>
    <row r="860" spans="1:5" s="550" customFormat="1">
      <c r="A860" s="553"/>
      <c r="B860" s="679" t="s">
        <v>2332</v>
      </c>
      <c r="C860" s="554" t="s">
        <v>983</v>
      </c>
      <c r="D860" s="714">
        <v>175.64</v>
      </c>
      <c r="E860" s="555"/>
    </row>
    <row r="861" spans="1:5" s="550" customFormat="1">
      <c r="A861" s="553"/>
      <c r="B861" s="679" t="s">
        <v>2331</v>
      </c>
      <c r="C861" s="554" t="s">
        <v>983</v>
      </c>
      <c r="D861" s="714">
        <v>175.64</v>
      </c>
      <c r="E861" s="555"/>
    </row>
    <row r="862" spans="1:5" s="550" customFormat="1">
      <c r="A862" s="553"/>
      <c r="B862" s="679" t="s">
        <v>2328</v>
      </c>
      <c r="C862" s="554" t="s">
        <v>983</v>
      </c>
      <c r="D862" s="714">
        <v>175.64</v>
      </c>
      <c r="E862" s="555"/>
    </row>
    <row r="863" spans="1:5" s="550" customFormat="1">
      <c r="A863" s="553"/>
      <c r="B863" s="679" t="s">
        <v>2325</v>
      </c>
      <c r="C863" s="554" t="s">
        <v>983</v>
      </c>
      <c r="D863" s="714">
        <v>175.64</v>
      </c>
      <c r="E863" s="555"/>
    </row>
    <row r="864" spans="1:5" s="550" customFormat="1">
      <c r="A864" s="553"/>
      <c r="B864" s="679" t="s">
        <v>2307</v>
      </c>
      <c r="C864" s="554" t="s">
        <v>1002</v>
      </c>
      <c r="D864" s="714">
        <v>542.9</v>
      </c>
      <c r="E864" s="555"/>
    </row>
    <row r="865" spans="1:5" s="550" customFormat="1">
      <c r="A865" s="553"/>
      <c r="B865" s="679" t="s">
        <v>2308</v>
      </c>
      <c r="C865" s="554" t="s">
        <v>1002</v>
      </c>
      <c r="D865" s="714">
        <v>542.9</v>
      </c>
      <c r="E865" s="555"/>
    </row>
    <row r="866" spans="1:5" s="550" customFormat="1">
      <c r="A866" s="553"/>
      <c r="B866" s="679" t="s">
        <v>2402</v>
      </c>
      <c r="C866" s="554" t="s">
        <v>1193</v>
      </c>
      <c r="D866" s="714">
        <v>2216.41</v>
      </c>
      <c r="E866" s="555"/>
    </row>
    <row r="867" spans="1:5" s="550" customFormat="1">
      <c r="A867" s="553"/>
      <c r="B867" s="679" t="s">
        <v>1740</v>
      </c>
      <c r="C867" s="554" t="s">
        <v>1002</v>
      </c>
      <c r="D867" s="714">
        <v>542.9</v>
      </c>
      <c r="E867" s="555"/>
    </row>
    <row r="868" spans="1:5" s="550" customFormat="1">
      <c r="A868" s="553"/>
      <c r="B868" s="679" t="s">
        <v>2404</v>
      </c>
      <c r="C868" s="554" t="s">
        <v>1137</v>
      </c>
      <c r="D868" s="714">
        <v>1719</v>
      </c>
      <c r="E868" s="555"/>
    </row>
    <row r="869" spans="1:5" s="550" customFormat="1">
      <c r="A869" s="553"/>
      <c r="B869" s="679" t="s">
        <v>1739</v>
      </c>
      <c r="C869" s="554" t="s">
        <v>998</v>
      </c>
      <c r="D869" s="714">
        <v>337.2</v>
      </c>
      <c r="E869" s="555"/>
    </row>
    <row r="870" spans="1:5" s="550" customFormat="1">
      <c r="A870" s="553"/>
      <c r="B870" s="679" t="s">
        <v>1738</v>
      </c>
      <c r="C870" s="554" t="s">
        <v>996</v>
      </c>
      <c r="D870" s="714">
        <v>183.4</v>
      </c>
      <c r="E870" s="555"/>
    </row>
    <row r="871" spans="1:5" s="550" customFormat="1">
      <c r="A871" s="553"/>
      <c r="B871" s="679" t="s">
        <v>1737</v>
      </c>
      <c r="C871" s="554" t="s">
        <v>996</v>
      </c>
      <c r="D871" s="714">
        <v>183.4</v>
      </c>
      <c r="E871" s="555"/>
    </row>
    <row r="872" spans="1:5" s="550" customFormat="1">
      <c r="A872" s="553"/>
      <c r="B872" s="679" t="s">
        <v>1736</v>
      </c>
      <c r="C872" s="554" t="s">
        <v>983</v>
      </c>
      <c r="D872" s="714">
        <v>175.64</v>
      </c>
      <c r="E872" s="555"/>
    </row>
    <row r="873" spans="1:5" s="550" customFormat="1">
      <c r="A873" s="553"/>
      <c r="B873" s="679" t="s">
        <v>2418</v>
      </c>
      <c r="C873" s="554" t="s">
        <v>1025</v>
      </c>
      <c r="D873" s="714">
        <v>1200.5999999999999</v>
      </c>
      <c r="E873" s="555"/>
    </row>
    <row r="874" spans="1:5" s="550" customFormat="1">
      <c r="A874" s="553"/>
      <c r="B874" s="679" t="s">
        <v>2360</v>
      </c>
      <c r="C874" s="554" t="s">
        <v>983</v>
      </c>
      <c r="D874" s="714">
        <v>374.68</v>
      </c>
      <c r="E874" s="555"/>
    </row>
    <row r="875" spans="1:5" s="550" customFormat="1">
      <c r="A875" s="553"/>
      <c r="B875" s="679" t="s">
        <v>2361</v>
      </c>
      <c r="C875" s="554" t="s">
        <v>983</v>
      </c>
      <c r="D875" s="714">
        <v>374.68</v>
      </c>
      <c r="E875" s="555"/>
    </row>
    <row r="876" spans="1:5" s="550" customFormat="1">
      <c r="A876" s="553"/>
      <c r="B876" s="679" t="s">
        <v>2362</v>
      </c>
      <c r="C876" s="554" t="s">
        <v>1080</v>
      </c>
      <c r="D876" s="714">
        <v>2981.2</v>
      </c>
      <c r="E876" s="555"/>
    </row>
    <row r="877" spans="1:5" s="550" customFormat="1">
      <c r="A877" s="553"/>
      <c r="B877" s="679" t="s">
        <v>2484</v>
      </c>
      <c r="C877" s="554" t="s">
        <v>1054</v>
      </c>
      <c r="D877" s="714">
        <v>872.32</v>
      </c>
      <c r="E877" s="555"/>
    </row>
    <row r="878" spans="1:5" s="550" customFormat="1">
      <c r="A878" s="553"/>
      <c r="B878" s="679" t="s">
        <v>2485</v>
      </c>
      <c r="C878" s="554" t="s">
        <v>1054</v>
      </c>
      <c r="D878" s="714">
        <v>872.32</v>
      </c>
      <c r="E878" s="555"/>
    </row>
    <row r="879" spans="1:5" s="550" customFormat="1">
      <c r="A879" s="553"/>
      <c r="B879" s="679" t="s">
        <v>2486</v>
      </c>
      <c r="C879" s="554" t="s">
        <v>1137</v>
      </c>
      <c r="D879" s="714">
        <v>1719</v>
      </c>
      <c r="E879" s="555"/>
    </row>
    <row r="880" spans="1:5" s="550" customFormat="1">
      <c r="A880" s="553"/>
      <c r="B880" s="679" t="s">
        <v>2487</v>
      </c>
      <c r="C880" s="554" t="s">
        <v>978</v>
      </c>
      <c r="D880" s="714">
        <v>400.92</v>
      </c>
      <c r="E880" s="555"/>
    </row>
    <row r="881" spans="1:5" s="550" customFormat="1">
      <c r="A881" s="553"/>
      <c r="B881" s="679" t="s">
        <v>2488</v>
      </c>
      <c r="C881" s="554" t="s">
        <v>978</v>
      </c>
      <c r="D881" s="714">
        <v>400.92</v>
      </c>
      <c r="E881" s="555"/>
    </row>
    <row r="882" spans="1:5" s="550" customFormat="1">
      <c r="A882" s="553"/>
      <c r="B882" s="679" t="s">
        <v>2489</v>
      </c>
      <c r="C882" s="554" t="s">
        <v>996</v>
      </c>
      <c r="D882" s="714">
        <v>183.4</v>
      </c>
      <c r="E882" s="555"/>
    </row>
    <row r="883" spans="1:5" s="550" customFormat="1">
      <c r="A883" s="553"/>
      <c r="B883" s="679" t="s">
        <v>2490</v>
      </c>
      <c r="C883" s="554" t="s">
        <v>996</v>
      </c>
      <c r="D883" s="714">
        <v>183.4</v>
      </c>
      <c r="E883" s="555"/>
    </row>
    <row r="884" spans="1:5" s="550" customFormat="1">
      <c r="A884" s="553"/>
      <c r="B884" s="679" t="s">
        <v>2491</v>
      </c>
      <c r="C884" s="554" t="s">
        <v>998</v>
      </c>
      <c r="D884" s="714">
        <v>337.2</v>
      </c>
      <c r="E884" s="555"/>
    </row>
    <row r="885" spans="1:5" s="550" customFormat="1">
      <c r="A885" s="553"/>
      <c r="B885" s="679" t="s">
        <v>2492</v>
      </c>
      <c r="C885" s="554" t="s">
        <v>1002</v>
      </c>
      <c r="D885" s="714">
        <v>562.64</v>
      </c>
      <c r="E885" s="555"/>
    </row>
    <row r="886" spans="1:5" s="550" customFormat="1">
      <c r="A886" s="553"/>
      <c r="B886" s="679" t="s">
        <v>2495</v>
      </c>
      <c r="C886" s="554" t="s">
        <v>1002</v>
      </c>
      <c r="D886" s="714">
        <v>542.9</v>
      </c>
      <c r="E886" s="555"/>
    </row>
    <row r="887" spans="1:5" s="550" customFormat="1">
      <c r="A887" s="553"/>
      <c r="B887" s="679" t="s">
        <v>1748</v>
      </c>
      <c r="C887" s="554" t="s">
        <v>988</v>
      </c>
      <c r="D887" s="714">
        <v>1744.17</v>
      </c>
      <c r="E887" s="555"/>
    </row>
    <row r="888" spans="1:5" s="550" customFormat="1">
      <c r="A888" s="553"/>
      <c r="B888" s="679" t="s">
        <v>1747</v>
      </c>
      <c r="C888" s="554" t="s">
        <v>988</v>
      </c>
      <c r="D888" s="714">
        <v>1744.17</v>
      </c>
      <c r="E888" s="555"/>
    </row>
    <row r="889" spans="1:5" s="550" customFormat="1">
      <c r="A889" s="553"/>
      <c r="B889" s="679" t="s">
        <v>1746</v>
      </c>
      <c r="C889" s="554" t="s">
        <v>988</v>
      </c>
      <c r="D889" s="714">
        <v>1744.17</v>
      </c>
      <c r="E889" s="555"/>
    </row>
    <row r="890" spans="1:5" s="550" customFormat="1">
      <c r="A890" s="553"/>
      <c r="B890" s="679" t="s">
        <v>1745</v>
      </c>
      <c r="C890" s="554" t="s">
        <v>988</v>
      </c>
      <c r="D890" s="714">
        <v>1744.17</v>
      </c>
      <c r="E890" s="555"/>
    </row>
    <row r="891" spans="1:5" s="550" customFormat="1">
      <c r="A891" s="553"/>
      <c r="B891" s="679" t="s">
        <v>1744</v>
      </c>
      <c r="C891" s="554" t="s">
        <v>1006</v>
      </c>
      <c r="D891" s="714">
        <v>2297.96</v>
      </c>
      <c r="E891" s="555"/>
    </row>
    <row r="892" spans="1:5" s="550" customFormat="1">
      <c r="A892" s="553"/>
      <c r="B892" s="679" t="s">
        <v>1743</v>
      </c>
      <c r="C892" s="554" t="s">
        <v>1006</v>
      </c>
      <c r="D892" s="714">
        <v>2297.96</v>
      </c>
      <c r="E892" s="555"/>
    </row>
    <row r="893" spans="1:5" s="550" customFormat="1">
      <c r="A893" s="553"/>
      <c r="B893" s="679" t="s">
        <v>1742</v>
      </c>
      <c r="C893" s="554" t="s">
        <v>1080</v>
      </c>
      <c r="D893" s="714">
        <v>2981.2</v>
      </c>
      <c r="E893" s="555"/>
    </row>
    <row r="894" spans="1:5" s="550" customFormat="1">
      <c r="A894" s="553"/>
      <c r="B894" s="679" t="s">
        <v>1741</v>
      </c>
      <c r="C894" s="554" t="s">
        <v>983</v>
      </c>
      <c r="D894" s="714">
        <v>374.68</v>
      </c>
      <c r="E894" s="555"/>
    </row>
    <row r="895" spans="1:5" s="550" customFormat="1">
      <c r="A895" s="553"/>
      <c r="B895" s="679" t="s">
        <v>3804</v>
      </c>
      <c r="C895" s="554" t="s">
        <v>983</v>
      </c>
      <c r="D895" s="714">
        <v>489.52</v>
      </c>
      <c r="E895" s="555"/>
    </row>
    <row r="896" spans="1:5" s="550" customFormat="1">
      <c r="A896" s="553"/>
      <c r="B896" s="679" t="s">
        <v>2506</v>
      </c>
      <c r="C896" s="554" t="s">
        <v>1147</v>
      </c>
      <c r="D896" s="714">
        <v>635.67999999999995</v>
      </c>
      <c r="E896" s="555"/>
    </row>
    <row r="897" spans="1:5" s="550" customFormat="1">
      <c r="A897" s="553"/>
      <c r="B897" s="679" t="s">
        <v>2507</v>
      </c>
      <c r="C897" s="554" t="s">
        <v>990</v>
      </c>
      <c r="D897" s="714">
        <v>829.4</v>
      </c>
      <c r="E897" s="555"/>
    </row>
    <row r="898" spans="1:5" s="550" customFormat="1">
      <c r="A898" s="553"/>
      <c r="B898" s="679" t="s">
        <v>2431</v>
      </c>
      <c r="C898" s="554" t="s">
        <v>990</v>
      </c>
      <c r="D898" s="714">
        <v>638.44000000000005</v>
      </c>
      <c r="E898" s="555"/>
    </row>
    <row r="899" spans="1:5" s="550" customFormat="1">
      <c r="A899" s="553"/>
      <c r="B899" s="679" t="s">
        <v>3805</v>
      </c>
      <c r="C899" s="554" t="s">
        <v>983</v>
      </c>
      <c r="D899" s="714">
        <v>489.52</v>
      </c>
      <c r="E899" s="555"/>
    </row>
    <row r="900" spans="1:5" s="550" customFormat="1">
      <c r="A900" s="553"/>
      <c r="B900" s="679" t="s">
        <v>2321</v>
      </c>
      <c r="C900" s="554" t="s">
        <v>1054</v>
      </c>
      <c r="D900" s="714">
        <v>872.32</v>
      </c>
      <c r="E900" s="555"/>
    </row>
    <row r="901" spans="1:5" s="550" customFormat="1">
      <c r="A901" s="553"/>
      <c r="B901" s="679" t="s">
        <v>2322</v>
      </c>
      <c r="C901" s="554" t="s">
        <v>1054</v>
      </c>
      <c r="D901" s="714">
        <v>872.32</v>
      </c>
      <c r="E901" s="555"/>
    </row>
    <row r="902" spans="1:5" s="550" customFormat="1">
      <c r="A902" s="553"/>
      <c r="B902" s="679" t="s">
        <v>1735</v>
      </c>
      <c r="C902" s="554" t="s">
        <v>983</v>
      </c>
      <c r="D902" s="714">
        <v>175.64</v>
      </c>
      <c r="E902" s="555"/>
    </row>
    <row r="903" spans="1:5" s="550" customFormat="1">
      <c r="A903" s="553"/>
      <c r="B903" s="679" t="s">
        <v>1725</v>
      </c>
      <c r="C903" s="554" t="s">
        <v>1010</v>
      </c>
      <c r="D903" s="714">
        <v>1032.4000000000001</v>
      </c>
      <c r="E903" s="555"/>
    </row>
    <row r="904" spans="1:5" s="550" customFormat="1">
      <c r="A904" s="553"/>
      <c r="B904" s="679" t="s">
        <v>1724</v>
      </c>
      <c r="C904" s="554" t="s">
        <v>983</v>
      </c>
      <c r="D904" s="714">
        <v>483.72</v>
      </c>
      <c r="E904" s="555"/>
    </row>
    <row r="905" spans="1:5" s="550" customFormat="1">
      <c r="A905" s="553"/>
      <c r="B905" s="679" t="s">
        <v>2359</v>
      </c>
      <c r="C905" s="554" t="s">
        <v>983</v>
      </c>
      <c r="D905" s="714">
        <v>483.72</v>
      </c>
      <c r="E905" s="555"/>
    </row>
    <row r="906" spans="1:5" s="550" customFormat="1">
      <c r="A906" s="553"/>
      <c r="B906" s="679" t="s">
        <v>2358</v>
      </c>
      <c r="C906" s="554" t="s">
        <v>983</v>
      </c>
      <c r="D906" s="714">
        <v>483.72</v>
      </c>
      <c r="E906" s="555"/>
    </row>
    <row r="907" spans="1:5" s="550" customFormat="1">
      <c r="A907" s="553"/>
      <c r="B907" s="679" t="s">
        <v>2421</v>
      </c>
      <c r="C907" s="554" t="s">
        <v>988</v>
      </c>
      <c r="D907" s="714">
        <v>1744.17</v>
      </c>
      <c r="E907" s="555"/>
    </row>
    <row r="908" spans="1:5" s="550" customFormat="1">
      <c r="A908" s="553"/>
      <c r="B908" s="679" t="s">
        <v>2357</v>
      </c>
      <c r="C908" s="554" t="s">
        <v>988</v>
      </c>
      <c r="D908" s="714">
        <v>1744.17</v>
      </c>
      <c r="E908" s="555"/>
    </row>
    <row r="909" spans="1:5" s="550" customFormat="1">
      <c r="A909" s="553"/>
      <c r="B909" s="679" t="s">
        <v>2430</v>
      </c>
      <c r="C909" s="554" t="s">
        <v>988</v>
      </c>
      <c r="D909" s="714">
        <v>1744.17</v>
      </c>
      <c r="E909" s="555"/>
    </row>
    <row r="910" spans="1:5" s="550" customFormat="1">
      <c r="A910" s="553"/>
      <c r="B910" s="679" t="s">
        <v>2429</v>
      </c>
      <c r="C910" s="554" t="s">
        <v>1189</v>
      </c>
      <c r="D910" s="714">
        <v>2224.6799999999998</v>
      </c>
      <c r="E910" s="555"/>
    </row>
    <row r="911" spans="1:5" s="550" customFormat="1">
      <c r="A911" s="553"/>
      <c r="B911" s="679" t="s">
        <v>2428</v>
      </c>
      <c r="C911" s="554" t="s">
        <v>978</v>
      </c>
      <c r="D911" s="714">
        <v>400.92</v>
      </c>
      <c r="E911" s="555"/>
    </row>
    <row r="912" spans="1:5" s="550" customFormat="1">
      <c r="A912" s="553"/>
      <c r="B912" s="679" t="s">
        <v>2427</v>
      </c>
      <c r="C912" s="554" t="s">
        <v>978</v>
      </c>
      <c r="D912" s="714">
        <v>400.92</v>
      </c>
      <c r="E912" s="555"/>
    </row>
    <row r="913" spans="1:5" s="550" customFormat="1">
      <c r="A913" s="553"/>
      <c r="B913" s="679" t="s">
        <v>2426</v>
      </c>
      <c r="C913" s="554" t="s">
        <v>983</v>
      </c>
      <c r="D913" s="714">
        <v>175.64</v>
      </c>
      <c r="E913" s="555"/>
    </row>
    <row r="914" spans="1:5" s="550" customFormat="1">
      <c r="A914" s="553"/>
      <c r="B914" s="679" t="s">
        <v>2416</v>
      </c>
      <c r="C914" s="554" t="s">
        <v>983</v>
      </c>
      <c r="D914" s="714">
        <v>175.64</v>
      </c>
      <c r="E914" s="555"/>
    </row>
    <row r="915" spans="1:5" s="550" customFormat="1">
      <c r="A915" s="553"/>
      <c r="B915" s="679" t="s">
        <v>2415</v>
      </c>
      <c r="C915" s="554" t="s">
        <v>983</v>
      </c>
      <c r="D915" s="714">
        <v>175.64</v>
      </c>
      <c r="E915" s="555"/>
    </row>
    <row r="916" spans="1:5" s="550" customFormat="1">
      <c r="A916" s="553"/>
      <c r="B916" s="679" t="s">
        <v>2413</v>
      </c>
      <c r="C916" s="554" t="s">
        <v>983</v>
      </c>
      <c r="D916" s="714">
        <v>175.64</v>
      </c>
      <c r="E916" s="555"/>
    </row>
    <row r="917" spans="1:5" s="550" customFormat="1">
      <c r="A917" s="553"/>
      <c r="B917" s="679" t="s">
        <v>2403</v>
      </c>
      <c r="C917" s="554" t="s">
        <v>983</v>
      </c>
      <c r="D917" s="714">
        <v>175.64</v>
      </c>
      <c r="E917" s="555"/>
    </row>
    <row r="918" spans="1:5" s="550" customFormat="1">
      <c r="A918" s="553"/>
      <c r="B918" s="679" t="s">
        <v>2312</v>
      </c>
      <c r="C918" s="554" t="s">
        <v>983</v>
      </c>
      <c r="D918" s="714">
        <v>175.64</v>
      </c>
      <c r="E918" s="555"/>
    </row>
    <row r="919" spans="1:5" s="550" customFormat="1">
      <c r="A919" s="553"/>
      <c r="B919" s="679" t="s">
        <v>2311</v>
      </c>
      <c r="C919" s="554" t="s">
        <v>983</v>
      </c>
      <c r="D919" s="714">
        <v>175.64</v>
      </c>
      <c r="E919" s="555"/>
    </row>
    <row r="920" spans="1:5" s="550" customFormat="1">
      <c r="A920" s="553"/>
      <c r="B920" s="679" t="s">
        <v>2297</v>
      </c>
      <c r="C920" s="554" t="s">
        <v>983</v>
      </c>
      <c r="D920" s="714">
        <v>175.64</v>
      </c>
      <c r="E920" s="555"/>
    </row>
    <row r="921" spans="1:5" s="550" customFormat="1">
      <c r="A921" s="553"/>
      <c r="B921" s="679" t="s">
        <v>2296</v>
      </c>
      <c r="C921" s="554" t="s">
        <v>1087</v>
      </c>
      <c r="D921" s="714">
        <v>365.53</v>
      </c>
      <c r="E921" s="555"/>
    </row>
    <row r="922" spans="1:5" s="550" customFormat="1">
      <c r="A922" s="553"/>
      <c r="B922" s="679" t="s">
        <v>2295</v>
      </c>
      <c r="C922" s="554" t="s">
        <v>996</v>
      </c>
      <c r="D922" s="714">
        <v>183.4</v>
      </c>
      <c r="E922" s="555"/>
    </row>
    <row r="923" spans="1:5" s="550" customFormat="1">
      <c r="A923" s="553"/>
      <c r="B923" s="679" t="s">
        <v>2292</v>
      </c>
      <c r="C923" s="554" t="s">
        <v>996</v>
      </c>
      <c r="D923" s="714">
        <v>183.4</v>
      </c>
      <c r="E923" s="555"/>
    </row>
    <row r="924" spans="1:5" s="550" customFormat="1">
      <c r="A924" s="553"/>
      <c r="B924" s="679" t="s">
        <v>2282</v>
      </c>
      <c r="C924" s="554" t="s">
        <v>996</v>
      </c>
      <c r="D924" s="714">
        <v>183.4</v>
      </c>
      <c r="E924" s="555"/>
    </row>
    <row r="925" spans="1:5" s="550" customFormat="1">
      <c r="A925" s="553"/>
      <c r="B925" s="679" t="s">
        <v>2356</v>
      </c>
      <c r="C925" s="554" t="s">
        <v>996</v>
      </c>
      <c r="D925" s="714">
        <v>183.4</v>
      </c>
      <c r="E925" s="555"/>
    </row>
    <row r="926" spans="1:5" s="550" customFormat="1">
      <c r="A926" s="553"/>
      <c r="B926" s="679" t="s">
        <v>2505</v>
      </c>
      <c r="C926" s="554" t="s">
        <v>1092</v>
      </c>
      <c r="D926" s="714">
        <v>759.08</v>
      </c>
      <c r="E926" s="555"/>
    </row>
    <row r="927" spans="1:5" s="550" customFormat="1">
      <c r="A927" s="553"/>
      <c r="B927" s="679" t="s">
        <v>1723</v>
      </c>
      <c r="C927" s="554" t="s">
        <v>983</v>
      </c>
      <c r="D927" s="714">
        <v>483.72</v>
      </c>
      <c r="E927" s="555"/>
    </row>
    <row r="928" spans="1:5" s="550" customFormat="1">
      <c r="A928" s="553"/>
      <c r="B928" s="679" t="s">
        <v>2363</v>
      </c>
      <c r="C928" s="554" t="s">
        <v>983</v>
      </c>
      <c r="D928" s="714">
        <v>483.72</v>
      </c>
      <c r="E928" s="555"/>
    </row>
    <row r="929" spans="1:5" s="550" customFormat="1">
      <c r="A929" s="553"/>
      <c r="B929" s="679" t="s">
        <v>2364</v>
      </c>
      <c r="C929" s="554" t="s">
        <v>983</v>
      </c>
      <c r="D929" s="714">
        <v>483.72</v>
      </c>
      <c r="E929" s="555"/>
    </row>
    <row r="930" spans="1:5" s="550" customFormat="1">
      <c r="A930" s="553"/>
      <c r="B930" s="679" t="s">
        <v>2365</v>
      </c>
      <c r="C930" s="554" t="s">
        <v>983</v>
      </c>
      <c r="D930" s="714">
        <v>483.72</v>
      </c>
      <c r="E930" s="555"/>
    </row>
    <row r="931" spans="1:5" s="550" customFormat="1">
      <c r="A931" s="553"/>
      <c r="B931" s="679" t="s">
        <v>2368</v>
      </c>
      <c r="C931" s="554" t="s">
        <v>1002</v>
      </c>
      <c r="D931" s="714">
        <v>1693.88</v>
      </c>
      <c r="E931" s="555"/>
    </row>
    <row r="932" spans="1:5" s="550" customFormat="1">
      <c r="A932" s="553"/>
      <c r="B932" s="679" t="s">
        <v>1734</v>
      </c>
      <c r="C932" s="554" t="s">
        <v>978</v>
      </c>
      <c r="D932" s="714">
        <v>400.92</v>
      </c>
      <c r="E932" s="555"/>
    </row>
    <row r="933" spans="1:5" s="550" customFormat="1">
      <c r="A933" s="553"/>
      <c r="B933" s="679" t="s">
        <v>1733</v>
      </c>
      <c r="C933" s="554" t="s">
        <v>1068</v>
      </c>
      <c r="D933" s="714">
        <v>725.93</v>
      </c>
      <c r="E933" s="555"/>
    </row>
    <row r="934" spans="1:5" s="550" customFormat="1">
      <c r="A934" s="553"/>
      <c r="B934" s="679" t="s">
        <v>2372</v>
      </c>
      <c r="C934" s="554" t="s">
        <v>1178</v>
      </c>
      <c r="D934" s="714">
        <v>954.1</v>
      </c>
      <c r="E934" s="555"/>
    </row>
    <row r="935" spans="1:5" s="550" customFormat="1">
      <c r="A935" s="553"/>
      <c r="B935" s="679" t="s">
        <v>2373</v>
      </c>
      <c r="C935" s="554" t="s">
        <v>1189</v>
      </c>
      <c r="D935" s="714">
        <v>2224.71</v>
      </c>
      <c r="E935" s="555"/>
    </row>
    <row r="936" spans="1:5" s="550" customFormat="1">
      <c r="A936" s="553"/>
      <c r="B936" s="679" t="s">
        <v>2374</v>
      </c>
      <c r="C936" s="554" t="s">
        <v>1557</v>
      </c>
      <c r="D936" s="714">
        <v>1731.14</v>
      </c>
      <c r="E936" s="555"/>
    </row>
    <row r="937" spans="1:5" s="550" customFormat="1">
      <c r="A937" s="553"/>
      <c r="B937" s="679" t="s">
        <v>2375</v>
      </c>
      <c r="C937" s="554" t="s">
        <v>978</v>
      </c>
      <c r="D937" s="714">
        <v>400.92</v>
      </c>
      <c r="E937" s="555"/>
    </row>
    <row r="938" spans="1:5" s="550" customFormat="1">
      <c r="A938" s="553"/>
      <c r="B938" s="679" t="s">
        <v>2376</v>
      </c>
      <c r="C938" s="554" t="s">
        <v>978</v>
      </c>
      <c r="D938" s="714">
        <v>400.92</v>
      </c>
      <c r="E938" s="555"/>
    </row>
    <row r="939" spans="1:5" s="550" customFormat="1">
      <c r="A939" s="553"/>
      <c r="B939" s="679" t="s">
        <v>2377</v>
      </c>
      <c r="C939" s="554" t="s">
        <v>978</v>
      </c>
      <c r="D939" s="714">
        <v>400.92</v>
      </c>
      <c r="E939" s="555"/>
    </row>
    <row r="940" spans="1:5" s="550" customFormat="1">
      <c r="A940" s="553"/>
      <c r="B940" s="679" t="s">
        <v>2378</v>
      </c>
      <c r="C940" s="554" t="s">
        <v>978</v>
      </c>
      <c r="D940" s="714">
        <v>400.92</v>
      </c>
      <c r="E940" s="555"/>
    </row>
    <row r="941" spans="1:5" s="550" customFormat="1">
      <c r="A941" s="553"/>
      <c r="B941" s="679" t="s">
        <v>2379</v>
      </c>
      <c r="C941" s="554" t="s">
        <v>978</v>
      </c>
      <c r="D941" s="714">
        <v>400.92</v>
      </c>
      <c r="E941" s="555"/>
    </row>
    <row r="942" spans="1:5" s="550" customFormat="1">
      <c r="A942" s="553"/>
      <c r="B942" s="679" t="s">
        <v>2380</v>
      </c>
      <c r="C942" s="554" t="s">
        <v>983</v>
      </c>
      <c r="D942" s="714">
        <v>175.64</v>
      </c>
      <c r="E942" s="555"/>
    </row>
    <row r="943" spans="1:5" s="550" customFormat="1">
      <c r="A943" s="553"/>
      <c r="B943" s="679" t="s">
        <v>2381</v>
      </c>
      <c r="C943" s="554" t="s">
        <v>983</v>
      </c>
      <c r="D943" s="714">
        <v>175.64</v>
      </c>
      <c r="E943" s="555"/>
    </row>
    <row r="944" spans="1:5" s="550" customFormat="1">
      <c r="A944" s="553"/>
      <c r="B944" s="679" t="s">
        <v>2382</v>
      </c>
      <c r="C944" s="554" t="s">
        <v>983</v>
      </c>
      <c r="D944" s="714">
        <v>175.64</v>
      </c>
      <c r="E944" s="555"/>
    </row>
    <row r="945" spans="1:5" s="550" customFormat="1">
      <c r="A945" s="553"/>
      <c r="B945" s="679" t="s">
        <v>2388</v>
      </c>
      <c r="C945" s="554" t="s">
        <v>998</v>
      </c>
      <c r="D945" s="714">
        <v>337.2</v>
      </c>
      <c r="E945" s="555"/>
    </row>
    <row r="946" spans="1:5" s="550" customFormat="1">
      <c r="A946" s="553"/>
      <c r="B946" s="679" t="s">
        <v>2389</v>
      </c>
      <c r="C946" s="554" t="s">
        <v>1200</v>
      </c>
      <c r="D946" s="714">
        <v>600</v>
      </c>
      <c r="E946" s="555"/>
    </row>
    <row r="947" spans="1:5" s="550" customFormat="1">
      <c r="A947" s="553"/>
      <c r="B947" s="679" t="s">
        <v>1732</v>
      </c>
      <c r="C947" s="554" t="s">
        <v>983</v>
      </c>
      <c r="D947" s="714">
        <v>216.73</v>
      </c>
      <c r="E947" s="555"/>
    </row>
    <row r="948" spans="1:5" s="550" customFormat="1">
      <c r="A948" s="553"/>
      <c r="B948" s="679" t="s">
        <v>1731</v>
      </c>
      <c r="C948" s="554" t="s">
        <v>983</v>
      </c>
      <c r="D948" s="714">
        <v>216.73</v>
      </c>
      <c r="E948" s="555"/>
    </row>
    <row r="949" spans="1:5" s="550" customFormat="1">
      <c r="A949" s="553"/>
      <c r="B949" s="679" t="s">
        <v>1730</v>
      </c>
      <c r="C949" s="554" t="s">
        <v>988</v>
      </c>
      <c r="D949" s="714">
        <v>1744.17</v>
      </c>
      <c r="E949" s="555"/>
    </row>
    <row r="950" spans="1:5" s="550" customFormat="1">
      <c r="A950" s="553"/>
      <c r="B950" s="679" t="s">
        <v>1729</v>
      </c>
      <c r="C950" s="554" t="s">
        <v>988</v>
      </c>
      <c r="D950" s="714">
        <v>1744.17</v>
      </c>
      <c r="E950" s="555"/>
    </row>
    <row r="951" spans="1:5" s="550" customFormat="1">
      <c r="A951" s="553"/>
      <c r="B951" s="679" t="s">
        <v>1728</v>
      </c>
      <c r="C951" s="554" t="s">
        <v>988</v>
      </c>
      <c r="D951" s="714">
        <v>1744.17</v>
      </c>
      <c r="E951" s="555"/>
    </row>
    <row r="952" spans="1:5" s="550" customFormat="1">
      <c r="A952" s="553"/>
      <c r="B952" s="679" t="s">
        <v>1727</v>
      </c>
      <c r="C952" s="554" t="s">
        <v>988</v>
      </c>
      <c r="D952" s="714">
        <v>1744.17</v>
      </c>
      <c r="E952" s="555"/>
    </row>
    <row r="953" spans="1:5" s="550" customFormat="1">
      <c r="A953" s="553"/>
      <c r="B953" s="679" t="s">
        <v>1726</v>
      </c>
      <c r="C953" s="554" t="s">
        <v>990</v>
      </c>
      <c r="D953" s="714">
        <v>638.44000000000005</v>
      </c>
      <c r="E953" s="555"/>
    </row>
    <row r="954" spans="1:5" s="550" customFormat="1">
      <c r="A954" s="553"/>
      <c r="B954" s="679" t="s">
        <v>2101</v>
      </c>
      <c r="C954" s="554" t="s">
        <v>983</v>
      </c>
      <c r="D954" s="714">
        <v>374.68</v>
      </c>
      <c r="E954" s="555"/>
    </row>
    <row r="955" spans="1:5" s="550" customFormat="1">
      <c r="A955" s="553"/>
      <c r="B955" s="679" t="s">
        <v>2105</v>
      </c>
      <c r="C955" s="554" t="s">
        <v>1147</v>
      </c>
      <c r="D955" s="714">
        <v>635.67999999999995</v>
      </c>
      <c r="E955" s="555"/>
    </row>
    <row r="956" spans="1:5" s="550" customFormat="1">
      <c r="A956" s="553"/>
      <c r="B956" s="679" t="s">
        <v>2115</v>
      </c>
      <c r="C956" s="554" t="s">
        <v>990</v>
      </c>
      <c r="D956" s="714">
        <v>829.4</v>
      </c>
      <c r="E956" s="555"/>
    </row>
    <row r="957" spans="1:5" s="550" customFormat="1">
      <c r="A957" s="553"/>
      <c r="B957" s="679" t="s">
        <v>2117</v>
      </c>
      <c r="C957" s="554" t="s">
        <v>1006</v>
      </c>
      <c r="D957" s="714">
        <v>2297.96</v>
      </c>
      <c r="E957" s="555"/>
    </row>
    <row r="958" spans="1:5" s="550" customFormat="1">
      <c r="A958" s="553"/>
      <c r="B958" s="679" t="s">
        <v>2118</v>
      </c>
      <c r="C958" s="554" t="s">
        <v>983</v>
      </c>
      <c r="D958" s="714">
        <v>483.72</v>
      </c>
      <c r="E958" s="555"/>
    </row>
    <row r="959" spans="1:5" s="550" customFormat="1">
      <c r="A959" s="553"/>
      <c r="B959" s="679" t="s">
        <v>2119</v>
      </c>
      <c r="C959" s="554" t="s">
        <v>983</v>
      </c>
      <c r="D959" s="714">
        <v>483.72</v>
      </c>
      <c r="E959" s="555"/>
    </row>
    <row r="960" spans="1:5" s="550" customFormat="1">
      <c r="A960" s="553"/>
      <c r="B960" s="679" t="s">
        <v>2120</v>
      </c>
      <c r="C960" s="554" t="s">
        <v>983</v>
      </c>
      <c r="D960" s="714">
        <v>483.72</v>
      </c>
      <c r="E960" s="555"/>
    </row>
    <row r="961" spans="1:5" s="550" customFormat="1">
      <c r="A961" s="553"/>
      <c r="B961" s="679" t="s">
        <v>2121</v>
      </c>
      <c r="C961" s="554" t="s">
        <v>1010</v>
      </c>
      <c r="D961" s="714">
        <v>1032.4000000000001</v>
      </c>
      <c r="E961" s="555"/>
    </row>
    <row r="962" spans="1:5" s="550" customFormat="1">
      <c r="A962" s="553"/>
      <c r="B962" s="679" t="s">
        <v>2122</v>
      </c>
      <c r="C962" s="554" t="s">
        <v>1010</v>
      </c>
      <c r="D962" s="714">
        <v>1032.4000000000001</v>
      </c>
      <c r="E962" s="555"/>
    </row>
    <row r="963" spans="1:5" s="550" customFormat="1">
      <c r="A963" s="553"/>
      <c r="B963" s="679" t="s">
        <v>1706</v>
      </c>
      <c r="C963" s="554" t="s">
        <v>996</v>
      </c>
      <c r="D963" s="714">
        <v>183.4</v>
      </c>
      <c r="E963" s="555"/>
    </row>
    <row r="964" spans="1:5" s="550" customFormat="1">
      <c r="A964" s="553"/>
      <c r="B964" s="679" t="s">
        <v>1705</v>
      </c>
      <c r="C964" s="554" t="s">
        <v>996</v>
      </c>
      <c r="D964" s="714">
        <v>183.4</v>
      </c>
      <c r="E964" s="555"/>
    </row>
    <row r="965" spans="1:5" s="550" customFormat="1">
      <c r="A965" s="553"/>
      <c r="B965" s="679" t="s">
        <v>2060</v>
      </c>
      <c r="C965" s="554" t="s">
        <v>1054</v>
      </c>
      <c r="D965" s="714">
        <v>872.32</v>
      </c>
      <c r="E965" s="555"/>
    </row>
    <row r="966" spans="1:5" s="550" customFormat="1">
      <c r="A966" s="553"/>
      <c r="B966" s="679" t="s">
        <v>2063</v>
      </c>
      <c r="C966" s="554" t="s">
        <v>1054</v>
      </c>
      <c r="D966" s="714">
        <v>872.32</v>
      </c>
      <c r="E966" s="555"/>
    </row>
    <row r="967" spans="1:5" s="550" customFormat="1">
      <c r="A967" s="553"/>
      <c r="B967" s="679" t="s">
        <v>2064</v>
      </c>
      <c r="C967" s="554" t="s">
        <v>983</v>
      </c>
      <c r="D967" s="714">
        <v>175.64</v>
      </c>
      <c r="E967" s="555"/>
    </row>
    <row r="968" spans="1:5" s="550" customFormat="1">
      <c r="A968" s="553"/>
      <c r="B968" s="679" t="s">
        <v>2065</v>
      </c>
      <c r="C968" s="554" t="s">
        <v>983</v>
      </c>
      <c r="D968" s="714">
        <v>175.64</v>
      </c>
      <c r="E968" s="555"/>
    </row>
    <row r="969" spans="1:5" s="550" customFormat="1">
      <c r="A969" s="553"/>
      <c r="B969" s="679" t="s">
        <v>2066</v>
      </c>
      <c r="C969" s="554" t="s">
        <v>983</v>
      </c>
      <c r="D969" s="714">
        <v>175.64</v>
      </c>
      <c r="E969" s="555"/>
    </row>
    <row r="970" spans="1:5" s="550" customFormat="1">
      <c r="A970" s="553"/>
      <c r="B970" s="679" t="s">
        <v>2067</v>
      </c>
      <c r="C970" s="554" t="s">
        <v>1087</v>
      </c>
      <c r="D970" s="714">
        <v>365.53</v>
      </c>
      <c r="E970" s="555"/>
    </row>
    <row r="971" spans="1:5" s="550" customFormat="1">
      <c r="A971" s="553"/>
      <c r="B971" s="679" t="s">
        <v>2068</v>
      </c>
      <c r="C971" s="554" t="s">
        <v>998</v>
      </c>
      <c r="D971" s="714">
        <v>337.2</v>
      </c>
      <c r="E971" s="555"/>
    </row>
    <row r="972" spans="1:5" s="550" customFormat="1">
      <c r="A972" s="553"/>
      <c r="B972" s="679" t="s">
        <v>2069</v>
      </c>
      <c r="C972" s="554" t="s">
        <v>1000</v>
      </c>
      <c r="D972" s="714">
        <v>651.66999999999996</v>
      </c>
      <c r="E972" s="555"/>
    </row>
    <row r="973" spans="1:5" s="550" customFormat="1">
      <c r="A973" s="553"/>
      <c r="B973" s="679" t="s">
        <v>2071</v>
      </c>
      <c r="C973" s="554" t="s">
        <v>1002</v>
      </c>
      <c r="D973" s="714">
        <v>542.9</v>
      </c>
      <c r="E973" s="555"/>
    </row>
    <row r="974" spans="1:5" s="550" customFormat="1">
      <c r="A974" s="553"/>
      <c r="B974" s="679" t="s">
        <v>2072</v>
      </c>
      <c r="C974" s="554" t="s">
        <v>1002</v>
      </c>
      <c r="D974" s="714">
        <v>542.9</v>
      </c>
      <c r="E974" s="555"/>
    </row>
    <row r="975" spans="1:5" s="550" customFormat="1">
      <c r="A975" s="553"/>
      <c r="B975" s="679" t="s">
        <v>2076</v>
      </c>
      <c r="C975" s="554" t="s">
        <v>1002</v>
      </c>
      <c r="D975" s="714">
        <v>542.9</v>
      </c>
      <c r="E975" s="555"/>
    </row>
    <row r="976" spans="1:5" s="550" customFormat="1">
      <c r="A976" s="553"/>
      <c r="B976" s="679" t="s">
        <v>2077</v>
      </c>
      <c r="C976" s="554" t="s">
        <v>1002</v>
      </c>
      <c r="D976" s="714">
        <v>542.9</v>
      </c>
      <c r="E976" s="555"/>
    </row>
    <row r="977" spans="1:5" s="550" customFormat="1">
      <c r="A977" s="553"/>
      <c r="B977" s="679" t="s">
        <v>2078</v>
      </c>
      <c r="C977" s="554" t="s">
        <v>1002</v>
      </c>
      <c r="D977" s="714">
        <v>542.9</v>
      </c>
      <c r="E977" s="555"/>
    </row>
    <row r="978" spans="1:5" s="550" customFormat="1">
      <c r="A978" s="553"/>
      <c r="B978" s="679" t="s">
        <v>1704</v>
      </c>
      <c r="C978" s="554" t="s">
        <v>983</v>
      </c>
      <c r="D978" s="714">
        <v>175.64</v>
      </c>
      <c r="E978" s="555"/>
    </row>
    <row r="979" spans="1:5" s="550" customFormat="1">
      <c r="A979" s="553"/>
      <c r="B979" s="679" t="s">
        <v>2081</v>
      </c>
      <c r="C979" s="554" t="s">
        <v>1117</v>
      </c>
      <c r="D979" s="714">
        <v>549.6</v>
      </c>
      <c r="E979" s="555"/>
    </row>
    <row r="980" spans="1:5" s="550" customFormat="1">
      <c r="A980" s="553"/>
      <c r="B980" s="679" t="s">
        <v>1716</v>
      </c>
      <c r="C980" s="554" t="s">
        <v>1137</v>
      </c>
      <c r="D980" s="714">
        <v>1719</v>
      </c>
      <c r="E980" s="555"/>
    </row>
    <row r="981" spans="1:5" s="550" customFormat="1">
      <c r="A981" s="553"/>
      <c r="B981" s="679" t="s">
        <v>1715</v>
      </c>
      <c r="C981" s="554" t="s">
        <v>1054</v>
      </c>
      <c r="D981" s="714">
        <v>872.32</v>
      </c>
      <c r="E981" s="555"/>
    </row>
    <row r="982" spans="1:5" s="550" customFormat="1">
      <c r="A982" s="553"/>
      <c r="B982" s="679" t="s">
        <v>2116</v>
      </c>
      <c r="C982" s="554" t="s">
        <v>1029</v>
      </c>
      <c r="D982" s="714">
        <v>5165.4799999999996</v>
      </c>
      <c r="E982" s="555"/>
    </row>
    <row r="983" spans="1:5" s="550" customFormat="1">
      <c r="A983" s="553"/>
      <c r="B983" s="679" t="s">
        <v>1714</v>
      </c>
      <c r="C983" s="554" t="s">
        <v>988</v>
      </c>
      <c r="D983" s="714">
        <v>1744.17</v>
      </c>
      <c r="E983" s="555"/>
    </row>
    <row r="984" spans="1:5" s="550" customFormat="1">
      <c r="A984" s="553"/>
      <c r="B984" s="679" t="s">
        <v>1713</v>
      </c>
      <c r="C984" s="554" t="s">
        <v>990</v>
      </c>
      <c r="D984" s="714">
        <v>638.44000000000005</v>
      </c>
      <c r="E984" s="555"/>
    </row>
    <row r="985" spans="1:5" s="550" customFormat="1">
      <c r="A985" s="553"/>
      <c r="B985" s="679" t="s">
        <v>2056</v>
      </c>
      <c r="C985" s="554" t="s">
        <v>983</v>
      </c>
      <c r="D985" s="714">
        <v>216.73</v>
      </c>
      <c r="E985" s="555"/>
    </row>
    <row r="986" spans="1:5" s="550" customFormat="1">
      <c r="A986" s="553"/>
      <c r="B986" s="679" t="s">
        <v>2057</v>
      </c>
      <c r="C986" s="554" t="s">
        <v>978</v>
      </c>
      <c r="D986" s="714">
        <v>400.92</v>
      </c>
      <c r="E986" s="555"/>
    </row>
    <row r="987" spans="1:5" s="550" customFormat="1">
      <c r="A987" s="553"/>
      <c r="B987" s="679" t="s">
        <v>2058</v>
      </c>
      <c r="C987" s="554" t="s">
        <v>978</v>
      </c>
      <c r="D987" s="714">
        <v>400.92</v>
      </c>
      <c r="E987" s="555"/>
    </row>
    <row r="988" spans="1:5" s="550" customFormat="1">
      <c r="A988" s="553"/>
      <c r="B988" s="679" t="s">
        <v>2022</v>
      </c>
      <c r="C988" s="554" t="s">
        <v>978</v>
      </c>
      <c r="D988" s="714">
        <v>400.92</v>
      </c>
      <c r="E988" s="555"/>
    </row>
    <row r="989" spans="1:5" s="550" customFormat="1">
      <c r="A989" s="553"/>
      <c r="B989" s="679" t="s">
        <v>2003</v>
      </c>
      <c r="C989" s="554" t="s">
        <v>978</v>
      </c>
      <c r="D989" s="714">
        <v>400.92</v>
      </c>
      <c r="E989" s="555"/>
    </row>
    <row r="990" spans="1:5" s="550" customFormat="1">
      <c r="A990" s="553"/>
      <c r="B990" s="679" t="s">
        <v>2002</v>
      </c>
      <c r="C990" s="554" t="s">
        <v>983</v>
      </c>
      <c r="D990" s="714">
        <v>175.64</v>
      </c>
      <c r="E990" s="555"/>
    </row>
    <row r="991" spans="1:5" s="550" customFormat="1">
      <c r="A991" s="553"/>
      <c r="B991" s="679" t="s">
        <v>2001</v>
      </c>
      <c r="C991" s="554" t="s">
        <v>996</v>
      </c>
      <c r="D991" s="714">
        <v>183.4</v>
      </c>
      <c r="E991" s="555"/>
    </row>
    <row r="992" spans="1:5" s="550" customFormat="1">
      <c r="A992" s="553"/>
      <c r="B992" s="679" t="s">
        <v>2000</v>
      </c>
      <c r="C992" s="554" t="s">
        <v>998</v>
      </c>
      <c r="D992" s="714">
        <v>337.2</v>
      </c>
      <c r="E992" s="555"/>
    </row>
    <row r="993" spans="1:5" s="550" customFormat="1">
      <c r="A993" s="553"/>
      <c r="B993" s="679" t="s">
        <v>1712</v>
      </c>
      <c r="C993" s="554" t="s">
        <v>983</v>
      </c>
      <c r="D993" s="714">
        <v>483.72</v>
      </c>
      <c r="E993" s="555"/>
    </row>
    <row r="994" spans="1:5" s="550" customFormat="1">
      <c r="A994" s="553"/>
      <c r="B994" s="679" t="s">
        <v>1999</v>
      </c>
      <c r="C994" s="554" t="s">
        <v>1002</v>
      </c>
      <c r="D994" s="714">
        <v>562.64</v>
      </c>
      <c r="E994" s="555"/>
    </row>
    <row r="995" spans="1:5" s="550" customFormat="1">
      <c r="A995" s="553"/>
      <c r="B995" s="679" t="s">
        <v>1998</v>
      </c>
      <c r="C995" s="554" t="s">
        <v>1002</v>
      </c>
      <c r="D995" s="714">
        <v>542.9</v>
      </c>
      <c r="E995" s="555"/>
    </row>
    <row r="996" spans="1:5" s="550" customFormat="1">
      <c r="A996" s="553"/>
      <c r="B996" s="679" t="s">
        <v>1711</v>
      </c>
      <c r="C996" s="554" t="s">
        <v>1006</v>
      </c>
      <c r="D996" s="714">
        <v>2297.96</v>
      </c>
      <c r="E996" s="555"/>
    </row>
    <row r="997" spans="1:5" s="550" customFormat="1">
      <c r="A997" s="553"/>
      <c r="B997" s="679" t="s">
        <v>2097</v>
      </c>
      <c r="C997" s="554" t="s">
        <v>1099</v>
      </c>
      <c r="D997" s="714">
        <v>1249.42</v>
      </c>
      <c r="E997" s="555"/>
    </row>
    <row r="998" spans="1:5" s="550" customFormat="1">
      <c r="A998" s="553"/>
      <c r="B998" s="679" t="s">
        <v>1710</v>
      </c>
      <c r="C998" s="554" t="s">
        <v>1025</v>
      </c>
      <c r="D998" s="714">
        <v>1200.5999999999999</v>
      </c>
      <c r="E998" s="555"/>
    </row>
    <row r="999" spans="1:5" s="550" customFormat="1">
      <c r="A999" s="553"/>
      <c r="B999" s="679" t="s">
        <v>1709</v>
      </c>
      <c r="C999" s="554" t="s">
        <v>1025</v>
      </c>
      <c r="D999" s="714">
        <v>1200.5999999999999</v>
      </c>
      <c r="E999" s="555"/>
    </row>
    <row r="1000" spans="1:5" s="550" customFormat="1">
      <c r="A1000" s="553"/>
      <c r="B1000" s="679" t="s">
        <v>3806</v>
      </c>
      <c r="C1000" s="554" t="s">
        <v>983</v>
      </c>
      <c r="D1000" s="714">
        <v>489.52</v>
      </c>
      <c r="E1000" s="555"/>
    </row>
    <row r="1001" spans="1:5" s="550" customFormat="1">
      <c r="A1001" s="553"/>
      <c r="B1001" s="679" t="s">
        <v>1708</v>
      </c>
      <c r="C1001" s="554" t="s">
        <v>1002</v>
      </c>
      <c r="D1001" s="714">
        <v>542.9</v>
      </c>
      <c r="E1001" s="555"/>
    </row>
    <row r="1002" spans="1:5" s="550" customFormat="1">
      <c r="A1002" s="553"/>
      <c r="B1002" s="679" t="s">
        <v>1707</v>
      </c>
      <c r="C1002" s="554" t="s">
        <v>1002</v>
      </c>
      <c r="D1002" s="714">
        <v>542.9</v>
      </c>
      <c r="E1002" s="555"/>
    </row>
    <row r="1003" spans="1:5" s="550" customFormat="1">
      <c r="A1003" s="553"/>
      <c r="B1003" s="679" t="s">
        <v>3807</v>
      </c>
      <c r="C1003" s="554" t="s">
        <v>983</v>
      </c>
      <c r="D1003" s="714">
        <v>489.52</v>
      </c>
      <c r="E1003" s="555"/>
    </row>
    <row r="1004" spans="1:5" s="550" customFormat="1">
      <c r="A1004" s="553"/>
      <c r="B1004" s="679" t="s">
        <v>3808</v>
      </c>
      <c r="C1004" s="554" t="s">
        <v>983</v>
      </c>
      <c r="D1004" s="714">
        <v>489.52</v>
      </c>
      <c r="E1004" s="555"/>
    </row>
    <row r="1005" spans="1:5" s="550" customFormat="1">
      <c r="A1005" s="553"/>
      <c r="B1005" s="679" t="s">
        <v>1703</v>
      </c>
      <c r="C1005" s="554" t="s">
        <v>983</v>
      </c>
      <c r="D1005" s="714">
        <v>175.64</v>
      </c>
      <c r="E1005" s="555"/>
    </row>
    <row r="1006" spans="1:5" s="550" customFormat="1">
      <c r="A1006" s="553"/>
      <c r="B1006" s="679" t="s">
        <v>2455</v>
      </c>
      <c r="C1006" s="554" t="s">
        <v>1002</v>
      </c>
      <c r="D1006" s="714">
        <v>542.9</v>
      </c>
      <c r="E1006" s="555"/>
    </row>
    <row r="1007" spans="1:5" s="550" customFormat="1">
      <c r="A1007" s="553"/>
      <c r="B1007" s="679" t="s">
        <v>1690</v>
      </c>
      <c r="C1007" s="554" t="s">
        <v>1137</v>
      </c>
      <c r="D1007" s="714">
        <v>1719</v>
      </c>
      <c r="E1007" s="555"/>
    </row>
    <row r="1008" spans="1:5" s="550" customFormat="1">
      <c r="A1008" s="553"/>
      <c r="B1008" s="679" t="s">
        <v>2456</v>
      </c>
      <c r="C1008" s="554" t="s">
        <v>1099</v>
      </c>
      <c r="D1008" s="714">
        <v>1249.42</v>
      </c>
      <c r="E1008" s="555"/>
    </row>
    <row r="1009" spans="1:5" s="550" customFormat="1">
      <c r="A1009" s="553"/>
      <c r="B1009" s="679" t="s">
        <v>1719</v>
      </c>
      <c r="C1009" s="554" t="s">
        <v>1054</v>
      </c>
      <c r="D1009" s="714">
        <v>872.32</v>
      </c>
      <c r="E1009" s="555"/>
    </row>
    <row r="1010" spans="1:5" s="550" customFormat="1">
      <c r="A1010" s="553"/>
      <c r="B1010" s="679" t="s">
        <v>1558</v>
      </c>
      <c r="C1010" s="554" t="s">
        <v>1002</v>
      </c>
      <c r="D1010" s="714">
        <v>542.9</v>
      </c>
      <c r="E1010" s="555"/>
    </row>
    <row r="1011" spans="1:5" s="550" customFormat="1">
      <c r="A1011" s="553"/>
      <c r="B1011" s="679" t="s">
        <v>3809</v>
      </c>
      <c r="C1011" s="554" t="s">
        <v>3810</v>
      </c>
      <c r="D1011" s="714">
        <v>4171.3599999999997</v>
      </c>
      <c r="E1011" s="555"/>
    </row>
    <row r="1012" spans="1:5" s="550" customFormat="1">
      <c r="A1012" s="553"/>
      <c r="B1012" s="679" t="s">
        <v>2494</v>
      </c>
      <c r="C1012" s="554" t="s">
        <v>1025</v>
      </c>
      <c r="D1012" s="714">
        <v>1200.5999999999999</v>
      </c>
      <c r="E1012" s="555"/>
    </row>
    <row r="1013" spans="1:5" s="550" customFormat="1">
      <c r="A1013" s="553"/>
      <c r="B1013" s="679" t="s">
        <v>2504</v>
      </c>
      <c r="C1013" s="554" t="s">
        <v>1205</v>
      </c>
      <c r="D1013" s="714">
        <v>1714.62</v>
      </c>
      <c r="E1013" s="555"/>
    </row>
    <row r="1014" spans="1:5" s="550" customFormat="1">
      <c r="A1014" s="553"/>
      <c r="B1014" s="679" t="s">
        <v>2499</v>
      </c>
      <c r="C1014" s="554" t="s">
        <v>978</v>
      </c>
      <c r="D1014" s="714">
        <v>400.92</v>
      </c>
      <c r="E1014" s="555"/>
    </row>
    <row r="1015" spans="1:5" s="550" customFormat="1">
      <c r="A1015" s="553"/>
      <c r="B1015" s="679" t="s">
        <v>1556</v>
      </c>
      <c r="C1015" s="554" t="s">
        <v>1557</v>
      </c>
      <c r="D1015" s="714">
        <v>1731.14</v>
      </c>
      <c r="E1015" s="555"/>
    </row>
    <row r="1016" spans="1:5" s="550" customFormat="1">
      <c r="A1016" s="553"/>
      <c r="B1016" s="679" t="s">
        <v>2531</v>
      </c>
      <c r="C1016" s="554" t="s">
        <v>996</v>
      </c>
      <c r="D1016" s="714">
        <v>183.4</v>
      </c>
      <c r="E1016" s="555"/>
    </row>
    <row r="1017" spans="1:5" s="550" customFormat="1">
      <c r="A1017" s="553"/>
      <c r="B1017" s="679" t="s">
        <v>2519</v>
      </c>
      <c r="C1017" s="554" t="s">
        <v>998</v>
      </c>
      <c r="D1017" s="714">
        <v>337.2</v>
      </c>
      <c r="E1017" s="555"/>
    </row>
    <row r="1018" spans="1:5" s="550" customFormat="1">
      <c r="A1018" s="553"/>
      <c r="B1018" s="679" t="s">
        <v>2513</v>
      </c>
      <c r="C1018" s="554" t="s">
        <v>998</v>
      </c>
      <c r="D1018" s="714">
        <v>337.2</v>
      </c>
      <c r="E1018" s="555"/>
    </row>
    <row r="1019" spans="1:5" s="550" customFormat="1">
      <c r="A1019" s="553"/>
      <c r="B1019" s="679" t="s">
        <v>1554</v>
      </c>
      <c r="C1019" s="554" t="s">
        <v>1555</v>
      </c>
      <c r="D1019" s="714">
        <v>4906.3999999999996</v>
      </c>
      <c r="E1019" s="555"/>
    </row>
    <row r="1020" spans="1:5" s="550" customFormat="1">
      <c r="A1020" s="553"/>
      <c r="B1020" s="679" t="s">
        <v>1553</v>
      </c>
      <c r="C1020" s="554" t="s">
        <v>1453</v>
      </c>
      <c r="D1020" s="714">
        <v>1365.59</v>
      </c>
      <c r="E1020" s="555"/>
    </row>
    <row r="1021" spans="1:5" s="550" customFormat="1">
      <c r="A1021" s="553"/>
      <c r="B1021" s="679" t="s">
        <v>1629</v>
      </c>
      <c r="C1021" s="554" t="s">
        <v>1453</v>
      </c>
      <c r="D1021" s="714">
        <v>1365.59</v>
      </c>
      <c r="E1021" s="555"/>
    </row>
    <row r="1022" spans="1:5" s="550" customFormat="1">
      <c r="A1022" s="553"/>
      <c r="B1022" s="679" t="s">
        <v>1552</v>
      </c>
      <c r="C1022" s="554" t="s">
        <v>983</v>
      </c>
      <c r="D1022" s="714">
        <v>374.68</v>
      </c>
      <c r="E1022" s="555"/>
    </row>
    <row r="1023" spans="1:5" s="550" customFormat="1">
      <c r="A1023" s="553"/>
      <c r="B1023" s="679" t="s">
        <v>3811</v>
      </c>
      <c r="C1023" s="554" t="s">
        <v>983</v>
      </c>
      <c r="D1023" s="714">
        <v>489.52</v>
      </c>
      <c r="E1023" s="555"/>
    </row>
    <row r="1024" spans="1:5" s="550" customFormat="1">
      <c r="A1024" s="553"/>
      <c r="B1024" s="679" t="s">
        <v>1663</v>
      </c>
      <c r="C1024" s="554" t="s">
        <v>1147</v>
      </c>
      <c r="D1024" s="714">
        <v>635.67999999999995</v>
      </c>
      <c r="E1024" s="555"/>
    </row>
    <row r="1025" spans="1:5" s="550" customFormat="1">
      <c r="A1025" s="553"/>
      <c r="B1025" s="679" t="s">
        <v>2509</v>
      </c>
      <c r="C1025" s="554" t="s">
        <v>1025</v>
      </c>
      <c r="D1025" s="714">
        <v>1200.5999999999999</v>
      </c>
      <c r="E1025" s="555"/>
    </row>
    <row r="1026" spans="1:5" s="550" customFormat="1">
      <c r="A1026" s="553"/>
      <c r="B1026" s="679" t="s">
        <v>2510</v>
      </c>
      <c r="C1026" s="554" t="s">
        <v>1080</v>
      </c>
      <c r="D1026" s="714">
        <v>2981.2</v>
      </c>
      <c r="E1026" s="555"/>
    </row>
    <row r="1027" spans="1:5" s="550" customFormat="1">
      <c r="A1027" s="553"/>
      <c r="B1027" s="679" t="s">
        <v>2511</v>
      </c>
      <c r="C1027" s="554" t="s">
        <v>983</v>
      </c>
      <c r="D1027" s="714">
        <v>483.72</v>
      </c>
      <c r="E1027" s="555"/>
    </row>
    <row r="1028" spans="1:5" s="550" customFormat="1">
      <c r="A1028" s="553"/>
      <c r="B1028" s="679" t="s">
        <v>2522</v>
      </c>
      <c r="C1028" s="554" t="s">
        <v>983</v>
      </c>
      <c r="D1028" s="714">
        <v>483.72</v>
      </c>
      <c r="E1028" s="555"/>
    </row>
    <row r="1029" spans="1:5" s="550" customFormat="1">
      <c r="A1029" s="553"/>
      <c r="B1029" s="679" t="s">
        <v>2508</v>
      </c>
      <c r="C1029" s="554" t="s">
        <v>983</v>
      </c>
      <c r="D1029" s="714">
        <v>483.72</v>
      </c>
      <c r="E1029" s="555"/>
    </row>
    <row r="1030" spans="1:5" s="550" customFormat="1">
      <c r="A1030" s="553"/>
      <c r="B1030" s="679" t="s">
        <v>2483</v>
      </c>
      <c r="C1030" s="554" t="s">
        <v>988</v>
      </c>
      <c r="D1030" s="714">
        <v>1744.17</v>
      </c>
      <c r="E1030" s="555"/>
    </row>
    <row r="1031" spans="1:5" s="550" customFormat="1">
      <c r="A1031" s="553"/>
      <c r="B1031" s="679" t="s">
        <v>1662</v>
      </c>
      <c r="C1031" s="554" t="s">
        <v>1025</v>
      </c>
      <c r="D1031" s="714">
        <v>1200.5999999999999</v>
      </c>
      <c r="E1031" s="555"/>
    </row>
    <row r="1032" spans="1:5" s="550" customFormat="1">
      <c r="A1032" s="553"/>
      <c r="B1032" s="679" t="s">
        <v>1702</v>
      </c>
      <c r="C1032" s="554" t="s">
        <v>983</v>
      </c>
      <c r="D1032" s="714">
        <v>175.64</v>
      </c>
      <c r="E1032" s="555"/>
    </row>
    <row r="1033" spans="1:5" s="550" customFormat="1">
      <c r="A1033" s="553"/>
      <c r="B1033" s="679" t="s">
        <v>1701</v>
      </c>
      <c r="C1033" s="554" t="s">
        <v>983</v>
      </c>
      <c r="D1033" s="714">
        <v>175.64</v>
      </c>
      <c r="E1033" s="555"/>
    </row>
    <row r="1034" spans="1:5" s="550" customFormat="1">
      <c r="A1034" s="553"/>
      <c r="B1034" s="679" t="s">
        <v>1700</v>
      </c>
      <c r="C1034" s="554" t="s">
        <v>983</v>
      </c>
      <c r="D1034" s="714">
        <v>175.64</v>
      </c>
      <c r="E1034" s="555"/>
    </row>
    <row r="1035" spans="1:5" s="550" customFormat="1">
      <c r="A1035" s="553"/>
      <c r="B1035" s="679" t="s">
        <v>1699</v>
      </c>
      <c r="C1035" s="554" t="s">
        <v>983</v>
      </c>
      <c r="D1035" s="714">
        <v>175.64</v>
      </c>
      <c r="E1035" s="555"/>
    </row>
    <row r="1036" spans="1:5" s="550" customFormat="1">
      <c r="A1036" s="553"/>
      <c r="B1036" s="679" t="s">
        <v>1698</v>
      </c>
      <c r="C1036" s="554" t="s">
        <v>983</v>
      </c>
      <c r="D1036" s="714">
        <v>175.64</v>
      </c>
      <c r="E1036" s="555"/>
    </row>
    <row r="1037" spans="1:5" s="550" customFormat="1">
      <c r="A1037" s="553"/>
      <c r="B1037" s="679" t="s">
        <v>1697</v>
      </c>
      <c r="C1037" s="554" t="s">
        <v>983</v>
      </c>
      <c r="D1037" s="714">
        <v>175.64</v>
      </c>
      <c r="E1037" s="555"/>
    </row>
    <row r="1038" spans="1:5" s="550" customFormat="1">
      <c r="A1038" s="553"/>
      <c r="B1038" s="679" t="s">
        <v>1696</v>
      </c>
      <c r="C1038" s="554" t="s">
        <v>983</v>
      </c>
      <c r="D1038" s="714">
        <v>175.64</v>
      </c>
      <c r="E1038" s="555"/>
    </row>
    <row r="1039" spans="1:5" s="550" customFormat="1">
      <c r="A1039" s="553"/>
      <c r="B1039" s="679" t="s">
        <v>1695</v>
      </c>
      <c r="C1039" s="554" t="s">
        <v>978</v>
      </c>
      <c r="D1039" s="714">
        <v>400.92</v>
      </c>
      <c r="E1039" s="555"/>
    </row>
    <row r="1040" spans="1:5" s="550" customFormat="1">
      <c r="A1040" s="553"/>
      <c r="B1040" s="679" t="s">
        <v>1694</v>
      </c>
      <c r="C1040" s="554" t="s">
        <v>978</v>
      </c>
      <c r="D1040" s="714">
        <v>400.92</v>
      </c>
      <c r="E1040" s="555"/>
    </row>
    <row r="1041" spans="1:5" s="550" customFormat="1">
      <c r="A1041" s="553"/>
      <c r="B1041" s="679" t="s">
        <v>3812</v>
      </c>
      <c r="C1041" s="554" t="s">
        <v>983</v>
      </c>
      <c r="D1041" s="714">
        <v>489.52</v>
      </c>
      <c r="E1041" s="555"/>
    </row>
    <row r="1042" spans="1:5" s="550" customFormat="1">
      <c r="A1042" s="553"/>
      <c r="B1042" s="679" t="s">
        <v>2502</v>
      </c>
      <c r="C1042" s="554" t="s">
        <v>983</v>
      </c>
      <c r="D1042" s="714">
        <v>374.68</v>
      </c>
      <c r="E1042" s="555"/>
    </row>
    <row r="1043" spans="1:5" s="550" customFormat="1">
      <c r="A1043" s="553"/>
      <c r="B1043" s="679" t="s">
        <v>2465</v>
      </c>
      <c r="C1043" s="554" t="s">
        <v>983</v>
      </c>
      <c r="D1043" s="714">
        <v>483.72</v>
      </c>
      <c r="E1043" s="555"/>
    </row>
    <row r="1044" spans="1:5" s="550" customFormat="1">
      <c r="A1044" s="553"/>
      <c r="B1044" s="679" t="s">
        <v>2475</v>
      </c>
      <c r="C1044" s="554" t="s">
        <v>983</v>
      </c>
      <c r="D1044" s="714">
        <v>483.72</v>
      </c>
      <c r="E1044" s="555"/>
    </row>
    <row r="1045" spans="1:5" s="550" customFormat="1">
      <c r="A1045" s="553"/>
      <c r="B1045" s="679" t="s">
        <v>1693</v>
      </c>
      <c r="C1045" s="554" t="s">
        <v>978</v>
      </c>
      <c r="D1045" s="714">
        <v>400.92</v>
      </c>
      <c r="E1045" s="555"/>
    </row>
    <row r="1046" spans="1:5" s="550" customFormat="1">
      <c r="A1046" s="553"/>
      <c r="B1046" s="679" t="s">
        <v>1692</v>
      </c>
      <c r="C1046" s="554" t="s">
        <v>1014</v>
      </c>
      <c r="D1046" s="714">
        <v>1201.69</v>
      </c>
      <c r="E1046" s="555"/>
    </row>
    <row r="1047" spans="1:5" s="550" customFormat="1">
      <c r="A1047" s="553"/>
      <c r="B1047" s="679" t="s">
        <v>1691</v>
      </c>
      <c r="C1047" s="554" t="s">
        <v>1158</v>
      </c>
      <c r="D1047" s="714">
        <v>2040.28</v>
      </c>
      <c r="E1047" s="555"/>
    </row>
    <row r="1048" spans="1:5" s="550" customFormat="1">
      <c r="A1048" s="553"/>
      <c r="B1048" s="679" t="s">
        <v>2464</v>
      </c>
      <c r="C1048" s="554" t="s">
        <v>2103</v>
      </c>
      <c r="D1048" s="714">
        <v>1135.83</v>
      </c>
      <c r="E1048" s="555"/>
    </row>
    <row r="1049" spans="1:5" s="550" customFormat="1">
      <c r="A1049" s="553"/>
      <c r="B1049" s="679" t="s">
        <v>2463</v>
      </c>
      <c r="C1049" s="554" t="s">
        <v>983</v>
      </c>
      <c r="D1049" s="714">
        <v>175.64</v>
      </c>
      <c r="E1049" s="555"/>
    </row>
    <row r="1050" spans="1:5" s="550" customFormat="1">
      <c r="A1050" s="553"/>
      <c r="B1050" s="679" t="s">
        <v>2462</v>
      </c>
      <c r="C1050" s="554" t="s">
        <v>983</v>
      </c>
      <c r="D1050" s="714">
        <v>175.64</v>
      </c>
      <c r="E1050" s="555"/>
    </row>
    <row r="1051" spans="1:5" s="550" customFormat="1">
      <c r="A1051" s="553"/>
      <c r="B1051" s="679" t="s">
        <v>2443</v>
      </c>
      <c r="C1051" s="554" t="s">
        <v>983</v>
      </c>
      <c r="D1051" s="714">
        <v>175.64</v>
      </c>
      <c r="E1051" s="555"/>
    </row>
    <row r="1052" spans="1:5" s="550" customFormat="1">
      <c r="A1052" s="553"/>
      <c r="B1052" s="679" t="s">
        <v>2447</v>
      </c>
      <c r="C1052" s="554" t="s">
        <v>1087</v>
      </c>
      <c r="D1052" s="714">
        <v>365.53</v>
      </c>
      <c r="E1052" s="555"/>
    </row>
    <row r="1053" spans="1:5" s="550" customFormat="1">
      <c r="A1053" s="553"/>
      <c r="B1053" s="679" t="s">
        <v>2532</v>
      </c>
      <c r="C1053" s="554" t="s">
        <v>1141</v>
      </c>
      <c r="D1053" s="714">
        <v>2059</v>
      </c>
      <c r="E1053" s="555"/>
    </row>
    <row r="1054" spans="1:5" s="550" customFormat="1">
      <c r="A1054" s="553"/>
      <c r="B1054" s="679" t="s">
        <v>2451</v>
      </c>
      <c r="C1054" s="554" t="s">
        <v>1092</v>
      </c>
      <c r="D1054" s="714">
        <v>759.08</v>
      </c>
      <c r="E1054" s="555"/>
    </row>
    <row r="1055" spans="1:5" s="550" customFormat="1">
      <c r="A1055" s="553"/>
      <c r="B1055" s="679" t="s">
        <v>2452</v>
      </c>
      <c r="C1055" s="554" t="s">
        <v>983</v>
      </c>
      <c r="D1055" s="714">
        <v>270.42</v>
      </c>
      <c r="E1055" s="555"/>
    </row>
    <row r="1056" spans="1:5" s="550" customFormat="1">
      <c r="A1056" s="553"/>
      <c r="B1056" s="679" t="s">
        <v>2453</v>
      </c>
      <c r="C1056" s="554" t="s">
        <v>1002</v>
      </c>
      <c r="D1056" s="714">
        <v>562.64</v>
      </c>
      <c r="E1056" s="555"/>
    </row>
    <row r="1057" spans="1:5" s="550" customFormat="1">
      <c r="A1057" s="553"/>
      <c r="B1057" s="679" t="s">
        <v>2454</v>
      </c>
      <c r="C1057" s="554" t="s">
        <v>1002</v>
      </c>
      <c r="D1057" s="714">
        <v>542.9</v>
      </c>
      <c r="E1057" s="555"/>
    </row>
    <row r="1058" spans="1:5" s="550" customFormat="1">
      <c r="A1058" s="553"/>
      <c r="B1058" s="679" t="s">
        <v>2111</v>
      </c>
      <c r="C1058" s="554" t="s">
        <v>1002</v>
      </c>
      <c r="D1058" s="714">
        <v>542.9</v>
      </c>
      <c r="E1058" s="555"/>
    </row>
    <row r="1059" spans="1:5" s="550" customFormat="1">
      <c r="A1059" s="553"/>
      <c r="B1059" s="679" t="s">
        <v>2233</v>
      </c>
      <c r="C1059" s="554" t="s">
        <v>1002</v>
      </c>
      <c r="D1059" s="714">
        <v>542.9</v>
      </c>
      <c r="E1059" s="555"/>
    </row>
    <row r="1060" spans="1:5" s="550" customFormat="1">
      <c r="A1060" s="553"/>
      <c r="B1060" s="679" t="s">
        <v>1688</v>
      </c>
      <c r="C1060" s="554" t="s">
        <v>1087</v>
      </c>
      <c r="D1060" s="714">
        <v>365.53</v>
      </c>
      <c r="E1060" s="555"/>
    </row>
    <row r="1061" spans="1:5" s="550" customFormat="1">
      <c r="A1061" s="553"/>
      <c r="B1061" s="679" t="s">
        <v>1687</v>
      </c>
      <c r="C1061" s="554" t="s">
        <v>983</v>
      </c>
      <c r="D1061" s="714">
        <v>175.64</v>
      </c>
      <c r="E1061" s="555"/>
    </row>
    <row r="1062" spans="1:5" s="550" customFormat="1">
      <c r="A1062" s="553"/>
      <c r="B1062" s="679" t="s">
        <v>2220</v>
      </c>
      <c r="C1062" s="554" t="s">
        <v>2221</v>
      </c>
      <c r="D1062" s="714">
        <v>1450</v>
      </c>
      <c r="E1062" s="555"/>
    </row>
    <row r="1063" spans="1:5" s="550" customFormat="1">
      <c r="A1063" s="553"/>
      <c r="B1063" s="679" t="s">
        <v>2222</v>
      </c>
      <c r="C1063" s="554" t="s">
        <v>983</v>
      </c>
      <c r="D1063" s="714">
        <v>483.72</v>
      </c>
      <c r="E1063" s="555"/>
    </row>
    <row r="1064" spans="1:5" s="550" customFormat="1">
      <c r="A1064" s="553"/>
      <c r="B1064" s="679" t="s">
        <v>2226</v>
      </c>
      <c r="C1064" s="554" t="s">
        <v>983</v>
      </c>
      <c r="D1064" s="714">
        <v>483.72</v>
      </c>
      <c r="E1064" s="555"/>
    </row>
    <row r="1065" spans="1:5" s="550" customFormat="1">
      <c r="A1065" s="553"/>
      <c r="B1065" s="679" t="s">
        <v>2227</v>
      </c>
      <c r="C1065" s="554" t="s">
        <v>988</v>
      </c>
      <c r="D1065" s="714">
        <v>1744.17</v>
      </c>
      <c r="E1065" s="555"/>
    </row>
    <row r="1066" spans="1:5" s="550" customFormat="1">
      <c r="A1066" s="553"/>
      <c r="B1066" s="679" t="s">
        <v>2228</v>
      </c>
      <c r="C1066" s="554" t="s">
        <v>978</v>
      </c>
      <c r="D1066" s="714">
        <v>400.92</v>
      </c>
      <c r="E1066" s="555"/>
    </row>
    <row r="1067" spans="1:5" s="550" customFormat="1">
      <c r="A1067" s="553"/>
      <c r="B1067" s="679" t="s">
        <v>2229</v>
      </c>
      <c r="C1067" s="554" t="s">
        <v>978</v>
      </c>
      <c r="D1067" s="714">
        <v>400.92</v>
      </c>
      <c r="E1067" s="555"/>
    </row>
    <row r="1068" spans="1:5" s="550" customFormat="1">
      <c r="A1068" s="553"/>
      <c r="B1068" s="679" t="s">
        <v>2230</v>
      </c>
      <c r="C1068" s="554" t="s">
        <v>983</v>
      </c>
      <c r="D1068" s="714">
        <v>175.64</v>
      </c>
      <c r="E1068" s="555"/>
    </row>
    <row r="1069" spans="1:5" s="550" customFormat="1">
      <c r="A1069" s="553"/>
      <c r="B1069" s="679" t="s">
        <v>1686</v>
      </c>
      <c r="C1069" s="554" t="s">
        <v>983</v>
      </c>
      <c r="D1069" s="714">
        <v>175.64</v>
      </c>
      <c r="E1069" s="555"/>
    </row>
    <row r="1070" spans="1:5" s="550" customFormat="1">
      <c r="A1070" s="553"/>
      <c r="B1070" s="679" t="s">
        <v>2232</v>
      </c>
      <c r="C1070" s="554" t="s">
        <v>996</v>
      </c>
      <c r="D1070" s="714">
        <v>183.4</v>
      </c>
      <c r="E1070" s="555"/>
    </row>
    <row r="1071" spans="1:5" s="550" customFormat="1">
      <c r="A1071" s="553"/>
      <c r="B1071" s="679" t="s">
        <v>1685</v>
      </c>
      <c r="C1071" s="554" t="s">
        <v>983</v>
      </c>
      <c r="D1071" s="714">
        <v>175.64</v>
      </c>
      <c r="E1071" s="555"/>
    </row>
    <row r="1072" spans="1:5" s="550" customFormat="1">
      <c r="A1072" s="553"/>
      <c r="B1072" s="679" t="s">
        <v>1684</v>
      </c>
      <c r="C1072" s="554" t="s">
        <v>983</v>
      </c>
      <c r="D1072" s="714">
        <v>175.64</v>
      </c>
      <c r="E1072" s="555"/>
    </row>
    <row r="1073" spans="1:5" s="550" customFormat="1">
      <c r="A1073" s="553"/>
      <c r="B1073" s="679" t="s">
        <v>1683</v>
      </c>
      <c r="C1073" s="554" t="s">
        <v>983</v>
      </c>
      <c r="D1073" s="714">
        <v>175.64</v>
      </c>
      <c r="E1073" s="555"/>
    </row>
    <row r="1074" spans="1:5" s="550" customFormat="1">
      <c r="A1074" s="553"/>
      <c r="B1074" s="679" t="s">
        <v>1682</v>
      </c>
      <c r="C1074" s="554" t="s">
        <v>983</v>
      </c>
      <c r="D1074" s="714">
        <v>175.64</v>
      </c>
      <c r="E1074" s="555"/>
    </row>
    <row r="1075" spans="1:5" s="550" customFormat="1">
      <c r="A1075" s="553"/>
      <c r="B1075" s="679" t="s">
        <v>1681</v>
      </c>
      <c r="C1075" s="554" t="s">
        <v>978</v>
      </c>
      <c r="D1075" s="714">
        <v>400.92</v>
      </c>
      <c r="E1075" s="555"/>
    </row>
    <row r="1076" spans="1:5" s="550" customFormat="1">
      <c r="A1076" s="553"/>
      <c r="B1076" s="679" t="s">
        <v>1680</v>
      </c>
      <c r="C1076" s="554" t="s">
        <v>978</v>
      </c>
      <c r="D1076" s="714">
        <v>400.92</v>
      </c>
      <c r="E1076" s="555"/>
    </row>
    <row r="1077" spans="1:5" s="550" customFormat="1">
      <c r="A1077" s="553"/>
      <c r="B1077" s="679" t="s">
        <v>1679</v>
      </c>
      <c r="C1077" s="554" t="s">
        <v>978</v>
      </c>
      <c r="D1077" s="714">
        <v>400.92</v>
      </c>
      <c r="E1077" s="555"/>
    </row>
    <row r="1078" spans="1:5" s="550" customFormat="1">
      <c r="A1078" s="553"/>
      <c r="B1078" s="679" t="s">
        <v>1678</v>
      </c>
      <c r="C1078" s="554" t="s">
        <v>978</v>
      </c>
      <c r="D1078" s="714">
        <v>400.92</v>
      </c>
      <c r="E1078" s="555"/>
    </row>
    <row r="1079" spans="1:5" s="550" customFormat="1">
      <c r="A1079" s="553"/>
      <c r="B1079" s="679" t="s">
        <v>2124</v>
      </c>
      <c r="C1079" s="554" t="s">
        <v>983</v>
      </c>
      <c r="D1079" s="714">
        <v>483.72</v>
      </c>
      <c r="E1079" s="555"/>
    </row>
    <row r="1080" spans="1:5" s="550" customFormat="1">
      <c r="A1080" s="553"/>
      <c r="B1080" s="679" t="s">
        <v>2062</v>
      </c>
      <c r="C1080" s="554" t="s">
        <v>983</v>
      </c>
      <c r="D1080" s="714">
        <v>483.72</v>
      </c>
      <c r="E1080" s="555"/>
    </row>
    <row r="1081" spans="1:5" s="550" customFormat="1">
      <c r="A1081" s="553"/>
      <c r="B1081" s="679" t="s">
        <v>2070</v>
      </c>
      <c r="C1081" s="554" t="s">
        <v>983</v>
      </c>
      <c r="D1081" s="714">
        <v>483.72</v>
      </c>
      <c r="E1081" s="555"/>
    </row>
    <row r="1082" spans="1:5" s="550" customFormat="1">
      <c r="A1082" s="553"/>
      <c r="B1082" s="679" t="s">
        <v>2079</v>
      </c>
      <c r="C1082" s="554" t="s">
        <v>988</v>
      </c>
      <c r="D1082" s="714">
        <v>1744.17</v>
      </c>
      <c r="E1082" s="555"/>
    </row>
    <row r="1083" spans="1:5" s="550" customFormat="1">
      <c r="A1083" s="553"/>
      <c r="B1083" s="679" t="s">
        <v>2144</v>
      </c>
      <c r="C1083" s="554" t="s">
        <v>1021</v>
      </c>
      <c r="D1083" s="714">
        <v>210.29</v>
      </c>
      <c r="E1083" s="555"/>
    </row>
    <row r="1084" spans="1:5" s="550" customFormat="1">
      <c r="A1084" s="553"/>
      <c r="B1084" s="679" t="s">
        <v>2145</v>
      </c>
      <c r="C1084" s="554" t="s">
        <v>1021</v>
      </c>
      <c r="D1084" s="714">
        <v>210.29</v>
      </c>
      <c r="E1084" s="555"/>
    </row>
    <row r="1085" spans="1:5" s="550" customFormat="1">
      <c r="A1085" s="553"/>
      <c r="B1085" s="679" t="s">
        <v>2147</v>
      </c>
      <c r="C1085" s="554" t="s">
        <v>1002</v>
      </c>
      <c r="D1085" s="714">
        <v>562.64</v>
      </c>
      <c r="E1085" s="555"/>
    </row>
    <row r="1086" spans="1:5" s="550" customFormat="1">
      <c r="A1086" s="553"/>
      <c r="B1086" s="679" t="s">
        <v>2148</v>
      </c>
      <c r="C1086" s="554" t="s">
        <v>1002</v>
      </c>
      <c r="D1086" s="714">
        <v>542.9</v>
      </c>
      <c r="E1086" s="555"/>
    </row>
    <row r="1087" spans="1:5" s="550" customFormat="1">
      <c r="A1087" s="553"/>
      <c r="B1087" s="679" t="s">
        <v>1636</v>
      </c>
      <c r="C1087" s="554" t="s">
        <v>1002</v>
      </c>
      <c r="D1087" s="714">
        <v>542.9</v>
      </c>
      <c r="E1087" s="555"/>
    </row>
    <row r="1088" spans="1:5" s="550" customFormat="1">
      <c r="A1088" s="553"/>
      <c r="B1088" s="679" t="s">
        <v>1635</v>
      </c>
      <c r="C1088" s="554" t="s">
        <v>1002</v>
      </c>
      <c r="D1088" s="714">
        <v>542.9</v>
      </c>
      <c r="E1088" s="555"/>
    </row>
    <row r="1089" spans="1:5" s="550" customFormat="1">
      <c r="A1089" s="553"/>
      <c r="B1089" s="679" t="s">
        <v>1634</v>
      </c>
      <c r="C1089" s="554" t="s">
        <v>1002</v>
      </c>
      <c r="D1089" s="714">
        <v>542.9</v>
      </c>
      <c r="E1089" s="555"/>
    </row>
    <row r="1090" spans="1:5" s="550" customFormat="1">
      <c r="A1090" s="553"/>
      <c r="B1090" s="679" t="s">
        <v>1633</v>
      </c>
      <c r="C1090" s="554" t="s">
        <v>1002</v>
      </c>
      <c r="D1090" s="714">
        <v>542.9</v>
      </c>
      <c r="E1090" s="555"/>
    </row>
    <row r="1091" spans="1:5" s="550" customFormat="1">
      <c r="A1091" s="553"/>
      <c r="B1091" s="679" t="s">
        <v>1632</v>
      </c>
      <c r="C1091" s="554" t="s">
        <v>1021</v>
      </c>
      <c r="D1091" s="714">
        <v>210.29</v>
      </c>
      <c r="E1091" s="555"/>
    </row>
    <row r="1092" spans="1:5" s="550" customFormat="1">
      <c r="A1092" s="553"/>
      <c r="B1092" s="679" t="s">
        <v>1631</v>
      </c>
      <c r="C1092" s="554" t="s">
        <v>1021</v>
      </c>
      <c r="D1092" s="714">
        <v>210.29</v>
      </c>
      <c r="E1092" s="555"/>
    </row>
    <row r="1093" spans="1:5" s="550" customFormat="1">
      <c r="A1093" s="553"/>
      <c r="B1093" s="679" t="s">
        <v>1630</v>
      </c>
      <c r="C1093" s="554" t="s">
        <v>1200</v>
      </c>
      <c r="D1093" s="714">
        <v>600</v>
      </c>
      <c r="E1093" s="555"/>
    </row>
    <row r="1094" spans="1:5" s="550" customFormat="1">
      <c r="A1094" s="553"/>
      <c r="B1094" s="679" t="s">
        <v>1660</v>
      </c>
      <c r="C1094" s="554" t="s">
        <v>998</v>
      </c>
      <c r="D1094" s="714">
        <v>337.2</v>
      </c>
      <c r="E1094" s="555"/>
    </row>
    <row r="1095" spans="1:5" s="550" customFormat="1">
      <c r="A1095" s="553"/>
      <c r="B1095" s="679" t="s">
        <v>2048</v>
      </c>
      <c r="C1095" s="554" t="s">
        <v>1147</v>
      </c>
      <c r="D1095" s="714">
        <v>635.67999999999995</v>
      </c>
      <c r="E1095" s="555"/>
    </row>
    <row r="1096" spans="1:5" s="550" customFormat="1">
      <c r="A1096" s="553"/>
      <c r="B1096" s="679" t="s">
        <v>2262</v>
      </c>
      <c r="C1096" s="554" t="s">
        <v>1006</v>
      </c>
      <c r="D1096" s="714">
        <v>2297.96</v>
      </c>
      <c r="E1096" s="555"/>
    </row>
    <row r="1097" spans="1:5" s="550" customFormat="1">
      <c r="A1097" s="553"/>
      <c r="B1097" s="679" t="s">
        <v>2053</v>
      </c>
      <c r="C1097" s="554" t="s">
        <v>983</v>
      </c>
      <c r="D1097" s="714">
        <v>483.72</v>
      </c>
      <c r="E1097" s="555"/>
    </row>
    <row r="1098" spans="1:5" s="550" customFormat="1">
      <c r="A1098" s="553"/>
      <c r="B1098" s="679" t="s">
        <v>1996</v>
      </c>
      <c r="C1098" s="554" t="s">
        <v>983</v>
      </c>
      <c r="D1098" s="714">
        <v>483.72</v>
      </c>
      <c r="E1098" s="555"/>
    </row>
    <row r="1099" spans="1:5" s="550" customFormat="1">
      <c r="A1099" s="553"/>
      <c r="B1099" s="679" t="s">
        <v>1990</v>
      </c>
      <c r="C1099" s="554" t="s">
        <v>983</v>
      </c>
      <c r="D1099" s="714">
        <v>483.72</v>
      </c>
      <c r="E1099" s="555"/>
    </row>
    <row r="1100" spans="1:5" s="550" customFormat="1">
      <c r="A1100" s="553"/>
      <c r="B1100" s="679" t="s">
        <v>2254</v>
      </c>
      <c r="C1100" s="554" t="s">
        <v>988</v>
      </c>
      <c r="D1100" s="714">
        <v>1744.17</v>
      </c>
      <c r="E1100" s="555"/>
    </row>
    <row r="1101" spans="1:5" s="550" customFormat="1">
      <c r="A1101" s="553"/>
      <c r="B1101" s="679" t="s">
        <v>2021</v>
      </c>
      <c r="C1101" s="554" t="s">
        <v>1137</v>
      </c>
      <c r="D1101" s="714">
        <v>1719</v>
      </c>
      <c r="E1101" s="555"/>
    </row>
    <row r="1102" spans="1:5" s="550" customFormat="1">
      <c r="A1102" s="553"/>
      <c r="B1102" s="679" t="s">
        <v>2096</v>
      </c>
      <c r="C1102" s="554" t="s">
        <v>1191</v>
      </c>
      <c r="D1102" s="714">
        <v>1987.22</v>
      </c>
      <c r="E1102" s="555"/>
    </row>
    <row r="1103" spans="1:5" s="550" customFormat="1">
      <c r="A1103" s="553"/>
      <c r="B1103" s="679" t="s">
        <v>2102</v>
      </c>
      <c r="C1103" s="554" t="s">
        <v>2103</v>
      </c>
      <c r="D1103" s="714">
        <v>1135.83</v>
      </c>
      <c r="E1103" s="555"/>
    </row>
    <row r="1104" spans="1:5" s="550" customFormat="1">
      <c r="A1104" s="553"/>
      <c r="B1104" s="679" t="s">
        <v>2106</v>
      </c>
      <c r="C1104" s="554" t="s">
        <v>978</v>
      </c>
      <c r="D1104" s="714">
        <v>400.92</v>
      </c>
      <c r="E1104" s="555"/>
    </row>
    <row r="1105" spans="1:5" s="550" customFormat="1">
      <c r="A1105" s="553"/>
      <c r="B1105" s="679" t="s">
        <v>2107</v>
      </c>
      <c r="C1105" s="554" t="s">
        <v>983</v>
      </c>
      <c r="D1105" s="714">
        <v>175.64</v>
      </c>
      <c r="E1105" s="555"/>
    </row>
    <row r="1106" spans="1:5" s="550" customFormat="1">
      <c r="A1106" s="553"/>
      <c r="B1106" s="679" t="s">
        <v>2108</v>
      </c>
      <c r="C1106" s="554" t="s">
        <v>983</v>
      </c>
      <c r="D1106" s="714">
        <v>175.64</v>
      </c>
      <c r="E1106" s="555"/>
    </row>
    <row r="1107" spans="1:5" s="550" customFormat="1">
      <c r="A1107" s="553"/>
      <c r="B1107" s="679" t="s">
        <v>2109</v>
      </c>
      <c r="C1107" s="554" t="s">
        <v>1089</v>
      </c>
      <c r="D1107" s="714">
        <v>510.01</v>
      </c>
      <c r="E1107" s="555"/>
    </row>
    <row r="1108" spans="1:5" s="550" customFormat="1">
      <c r="A1108" s="553"/>
      <c r="B1108" s="679" t="s">
        <v>2110</v>
      </c>
      <c r="C1108" s="554" t="s">
        <v>1021</v>
      </c>
      <c r="D1108" s="714">
        <v>210.29</v>
      </c>
      <c r="E1108" s="555"/>
    </row>
    <row r="1109" spans="1:5" s="550" customFormat="1">
      <c r="A1109" s="553"/>
      <c r="B1109" s="679" t="s">
        <v>2080</v>
      </c>
      <c r="C1109" s="554" t="s">
        <v>988</v>
      </c>
      <c r="D1109" s="714">
        <v>1744.17</v>
      </c>
      <c r="E1109" s="555"/>
    </row>
    <row r="1110" spans="1:5" s="550" customFormat="1">
      <c r="A1110" s="553"/>
      <c r="B1110" s="679" t="s">
        <v>2340</v>
      </c>
      <c r="C1110" s="554" t="s">
        <v>983</v>
      </c>
      <c r="D1110" s="714">
        <v>483.72</v>
      </c>
      <c r="E1110" s="555"/>
    </row>
    <row r="1111" spans="1:5" s="550" customFormat="1">
      <c r="A1111" s="553"/>
      <c r="B1111" s="679" t="s">
        <v>2341</v>
      </c>
      <c r="C1111" s="554" t="s">
        <v>1002</v>
      </c>
      <c r="D1111" s="714">
        <v>1693.88</v>
      </c>
      <c r="E1111" s="555"/>
    </row>
    <row r="1112" spans="1:5" s="550" customFormat="1">
      <c r="A1112" s="553"/>
      <c r="B1112" s="679" t="s">
        <v>2342</v>
      </c>
      <c r="C1112" s="554" t="s">
        <v>1002</v>
      </c>
      <c r="D1112" s="714">
        <v>1693.88</v>
      </c>
      <c r="E1112" s="555"/>
    </row>
    <row r="1113" spans="1:5" s="550" customFormat="1">
      <c r="A1113" s="553"/>
      <c r="B1113" s="679" t="s">
        <v>1668</v>
      </c>
      <c r="C1113" s="554" t="s">
        <v>1080</v>
      </c>
      <c r="D1113" s="714">
        <v>2981.2</v>
      </c>
      <c r="E1113" s="555"/>
    </row>
    <row r="1114" spans="1:5" s="550" customFormat="1">
      <c r="A1114" s="553"/>
      <c r="B1114" s="679" t="s">
        <v>1667</v>
      </c>
      <c r="C1114" s="554" t="s">
        <v>1147</v>
      </c>
      <c r="D1114" s="714">
        <v>635.67999999999995</v>
      </c>
      <c r="E1114" s="555"/>
    </row>
    <row r="1115" spans="1:5" s="550" customFormat="1">
      <c r="A1115" s="553"/>
      <c r="B1115" s="679" t="s">
        <v>1666</v>
      </c>
      <c r="C1115" s="554" t="s">
        <v>1025</v>
      </c>
      <c r="D1115" s="714">
        <v>1200.5999999999999</v>
      </c>
      <c r="E1115" s="555"/>
    </row>
    <row r="1116" spans="1:5" s="550" customFormat="1">
      <c r="A1116" s="553"/>
      <c r="B1116" s="679" t="s">
        <v>2300</v>
      </c>
      <c r="C1116" s="554" t="s">
        <v>1191</v>
      </c>
      <c r="D1116" s="714">
        <v>1987.22</v>
      </c>
      <c r="E1116" s="555"/>
    </row>
    <row r="1117" spans="1:5" s="550" customFormat="1">
      <c r="A1117" s="553"/>
      <c r="B1117" s="679" t="s">
        <v>2301</v>
      </c>
      <c r="C1117" s="554" t="s">
        <v>1068</v>
      </c>
      <c r="D1117" s="714">
        <v>725.93</v>
      </c>
      <c r="E1117" s="555"/>
    </row>
    <row r="1118" spans="1:5" s="550" customFormat="1">
      <c r="A1118" s="553"/>
      <c r="B1118" s="679" t="s">
        <v>2302</v>
      </c>
      <c r="C1118" s="554" t="s">
        <v>978</v>
      </c>
      <c r="D1118" s="714">
        <v>400.92</v>
      </c>
      <c r="E1118" s="555"/>
    </row>
    <row r="1119" spans="1:5" s="550" customFormat="1">
      <c r="A1119" s="553"/>
      <c r="B1119" s="679" t="s">
        <v>2303</v>
      </c>
      <c r="C1119" s="554" t="s">
        <v>978</v>
      </c>
      <c r="D1119" s="714">
        <v>400.92</v>
      </c>
      <c r="E1119" s="555"/>
    </row>
    <row r="1120" spans="1:5" s="550" customFormat="1">
      <c r="A1120" s="553"/>
      <c r="B1120" s="679" t="s">
        <v>2304</v>
      </c>
      <c r="C1120" s="554" t="s">
        <v>978</v>
      </c>
      <c r="D1120" s="714">
        <v>400.92</v>
      </c>
      <c r="E1120" s="555"/>
    </row>
    <row r="1121" spans="1:5" s="550" customFormat="1">
      <c r="A1121" s="553"/>
      <c r="B1121" s="679" t="s">
        <v>2305</v>
      </c>
      <c r="C1121" s="554" t="s">
        <v>978</v>
      </c>
      <c r="D1121" s="714">
        <v>400.92</v>
      </c>
      <c r="E1121" s="555"/>
    </row>
    <row r="1122" spans="1:5" s="550" customFormat="1">
      <c r="A1122" s="553"/>
      <c r="B1122" s="679" t="s">
        <v>2309</v>
      </c>
      <c r="C1122" s="554" t="s">
        <v>978</v>
      </c>
      <c r="D1122" s="714">
        <v>400.92</v>
      </c>
      <c r="E1122" s="555"/>
    </row>
    <row r="1123" spans="1:5" s="550" customFormat="1">
      <c r="A1123" s="553"/>
      <c r="B1123" s="679" t="s">
        <v>2310</v>
      </c>
      <c r="C1123" s="554" t="s">
        <v>978</v>
      </c>
      <c r="D1123" s="714">
        <v>400.92</v>
      </c>
      <c r="E1123" s="555"/>
    </row>
    <row r="1124" spans="1:5" s="550" customFormat="1">
      <c r="A1124" s="553"/>
      <c r="B1124" s="679" t="s">
        <v>2395</v>
      </c>
      <c r="C1124" s="554" t="s">
        <v>983</v>
      </c>
      <c r="D1124" s="714">
        <v>175.64</v>
      </c>
      <c r="E1124" s="555"/>
    </row>
    <row r="1125" spans="1:5" s="550" customFormat="1">
      <c r="A1125" s="553"/>
      <c r="B1125" s="679" t="s">
        <v>2396</v>
      </c>
      <c r="C1125" s="554" t="s">
        <v>983</v>
      </c>
      <c r="D1125" s="714">
        <v>175.64</v>
      </c>
      <c r="E1125" s="555"/>
    </row>
    <row r="1126" spans="1:5" s="550" customFormat="1">
      <c r="A1126" s="553"/>
      <c r="B1126" s="679" t="s">
        <v>2397</v>
      </c>
      <c r="C1126" s="554" t="s">
        <v>996</v>
      </c>
      <c r="D1126" s="714">
        <v>183.4</v>
      </c>
      <c r="E1126" s="555"/>
    </row>
    <row r="1127" spans="1:5" s="550" customFormat="1">
      <c r="A1127" s="553"/>
      <c r="B1127" s="679" t="s">
        <v>2398</v>
      </c>
      <c r="C1127" s="554" t="s">
        <v>998</v>
      </c>
      <c r="D1127" s="714">
        <v>337.2</v>
      </c>
      <c r="E1127" s="555"/>
    </row>
    <row r="1128" spans="1:5" s="550" customFormat="1">
      <c r="A1128" s="553"/>
      <c r="B1128" s="679" t="s">
        <v>2414</v>
      </c>
      <c r="C1128" s="554" t="s">
        <v>1002</v>
      </c>
      <c r="D1128" s="714">
        <v>542.9</v>
      </c>
      <c r="E1128" s="555"/>
    </row>
    <row r="1129" spans="1:5" s="550" customFormat="1">
      <c r="A1129" s="553"/>
      <c r="B1129" s="679" t="s">
        <v>2417</v>
      </c>
      <c r="C1129" s="554" t="s">
        <v>1002</v>
      </c>
      <c r="D1129" s="714">
        <v>542.9</v>
      </c>
      <c r="E1129" s="555"/>
    </row>
    <row r="1130" spans="1:5" s="550" customFormat="1">
      <c r="A1130" s="553"/>
      <c r="B1130" s="679" t="s">
        <v>1665</v>
      </c>
      <c r="C1130" s="554" t="s">
        <v>1025</v>
      </c>
      <c r="D1130" s="714">
        <v>1200.5999999999999</v>
      </c>
      <c r="E1130" s="555"/>
    </row>
    <row r="1131" spans="1:5" s="550" customFormat="1">
      <c r="A1131" s="553"/>
      <c r="B1131" s="679" t="s">
        <v>2419</v>
      </c>
      <c r="C1131" s="554" t="s">
        <v>1002</v>
      </c>
      <c r="D1131" s="714">
        <v>542.9</v>
      </c>
      <c r="E1131" s="555"/>
    </row>
    <row r="1132" spans="1:5" s="550" customFormat="1">
      <c r="A1132" s="553"/>
      <c r="B1132" s="679" t="s">
        <v>1664</v>
      </c>
      <c r="C1132" s="554" t="s">
        <v>983</v>
      </c>
      <c r="D1132" s="714">
        <v>374.68</v>
      </c>
      <c r="E1132" s="555"/>
    </row>
    <row r="1133" spans="1:5" s="550" customFormat="1">
      <c r="A1133" s="553"/>
      <c r="B1133" s="679" t="s">
        <v>3813</v>
      </c>
      <c r="C1133" s="554" t="s">
        <v>983</v>
      </c>
      <c r="D1133" s="714">
        <v>489.52</v>
      </c>
      <c r="E1133" s="555"/>
    </row>
    <row r="1134" spans="1:5" s="550" customFormat="1">
      <c r="A1134" s="553"/>
      <c r="B1134" s="679" t="s">
        <v>1661</v>
      </c>
      <c r="C1134" s="554" t="s">
        <v>1002</v>
      </c>
      <c r="D1134" s="714">
        <v>542.91999999999996</v>
      </c>
      <c r="E1134" s="555"/>
    </row>
    <row r="1135" spans="1:5" s="550" customFormat="1">
      <c r="A1135" s="553"/>
      <c r="B1135" s="679" t="s">
        <v>2087</v>
      </c>
      <c r="C1135" s="554" t="s">
        <v>1054</v>
      </c>
      <c r="D1135" s="714">
        <v>872.32</v>
      </c>
      <c r="E1135" s="555"/>
    </row>
    <row r="1136" spans="1:5" s="550" customFormat="1">
      <c r="A1136" s="553"/>
      <c r="B1136" s="679" t="s">
        <v>2088</v>
      </c>
      <c r="C1136" s="554" t="s">
        <v>978</v>
      </c>
      <c r="D1136" s="714">
        <v>400.92</v>
      </c>
      <c r="E1136" s="555"/>
    </row>
    <row r="1137" spans="1:5" s="550" customFormat="1">
      <c r="A1137" s="553"/>
      <c r="B1137" s="679" t="s">
        <v>2089</v>
      </c>
      <c r="C1137" s="554" t="s">
        <v>978</v>
      </c>
      <c r="D1137" s="714">
        <v>400.92</v>
      </c>
      <c r="E1137" s="555"/>
    </row>
    <row r="1138" spans="1:5" s="550" customFormat="1">
      <c r="A1138" s="553"/>
      <c r="B1138" s="679" t="s">
        <v>2530</v>
      </c>
      <c r="C1138" s="554" t="s">
        <v>978</v>
      </c>
      <c r="D1138" s="714">
        <v>400.92</v>
      </c>
      <c r="E1138" s="555"/>
    </row>
    <row r="1139" spans="1:5" s="550" customFormat="1">
      <c r="A1139" s="553"/>
      <c r="B1139" s="679" t="s">
        <v>2520</v>
      </c>
      <c r="C1139" s="554" t="s">
        <v>983</v>
      </c>
      <c r="D1139" s="714">
        <v>175.64</v>
      </c>
      <c r="E1139" s="555"/>
    </row>
    <row r="1140" spans="1:5" s="550" customFormat="1">
      <c r="A1140" s="553"/>
      <c r="B1140" s="679" t="s">
        <v>2512</v>
      </c>
      <c r="C1140" s="554" t="s">
        <v>1247</v>
      </c>
      <c r="D1140" s="714">
        <v>1757.25</v>
      </c>
      <c r="E1140" s="555"/>
    </row>
    <row r="1141" spans="1:5" s="550" customFormat="1">
      <c r="A1141" s="553"/>
      <c r="B1141" s="679" t="s">
        <v>2457</v>
      </c>
      <c r="C1141" s="554" t="s">
        <v>1092</v>
      </c>
      <c r="D1141" s="714">
        <v>759.08</v>
      </c>
      <c r="E1141" s="555"/>
    </row>
    <row r="1142" spans="1:5" s="550" customFormat="1">
      <c r="A1142" s="553"/>
      <c r="B1142" s="679" t="s">
        <v>1677</v>
      </c>
      <c r="C1142" s="554" t="s">
        <v>978</v>
      </c>
      <c r="D1142" s="714">
        <v>400.92</v>
      </c>
      <c r="E1142" s="555"/>
    </row>
    <row r="1143" spans="1:5" s="550" customFormat="1">
      <c r="A1143" s="553"/>
      <c r="B1143" s="679" t="s">
        <v>2482</v>
      </c>
      <c r="C1143" s="554" t="s">
        <v>1002</v>
      </c>
      <c r="D1143" s="714">
        <v>562.64</v>
      </c>
      <c r="E1143" s="555"/>
    </row>
    <row r="1144" spans="1:5" s="550" customFormat="1">
      <c r="A1144" s="553"/>
      <c r="B1144" s="679" t="s">
        <v>2458</v>
      </c>
      <c r="C1144" s="554" t="s">
        <v>1002</v>
      </c>
      <c r="D1144" s="714">
        <v>542.9</v>
      </c>
      <c r="E1144" s="555"/>
    </row>
    <row r="1145" spans="1:5" s="550" customFormat="1">
      <c r="A1145" s="553"/>
      <c r="B1145" s="679" t="s">
        <v>2466</v>
      </c>
      <c r="C1145" s="554" t="s">
        <v>1002</v>
      </c>
      <c r="D1145" s="714">
        <v>542.9</v>
      </c>
      <c r="E1145" s="555"/>
    </row>
    <row r="1146" spans="1:5" s="550" customFormat="1">
      <c r="A1146" s="553"/>
      <c r="B1146" s="679" t="s">
        <v>2440</v>
      </c>
      <c r="C1146" s="554" t="s">
        <v>1002</v>
      </c>
      <c r="D1146" s="714">
        <v>542.9</v>
      </c>
      <c r="E1146" s="555"/>
    </row>
    <row r="1147" spans="1:5" s="550" customFormat="1">
      <c r="A1147" s="553"/>
      <c r="B1147" s="679" t="s">
        <v>2515</v>
      </c>
      <c r="C1147" s="554" t="s">
        <v>1002</v>
      </c>
      <c r="D1147" s="714">
        <v>542.9</v>
      </c>
      <c r="E1147" s="555"/>
    </row>
    <row r="1148" spans="1:5" s="550" customFormat="1">
      <c r="A1148" s="553"/>
      <c r="B1148" s="679" t="s">
        <v>2500</v>
      </c>
      <c r="C1148" s="554" t="s">
        <v>1002</v>
      </c>
      <c r="D1148" s="714">
        <v>542.9</v>
      </c>
      <c r="E1148" s="555"/>
    </row>
    <row r="1149" spans="1:5" s="550" customFormat="1">
      <c r="A1149" s="553"/>
      <c r="B1149" s="679" t="s">
        <v>1676</v>
      </c>
      <c r="C1149" s="554" t="s">
        <v>988</v>
      </c>
      <c r="D1149" s="714">
        <v>1744.17</v>
      </c>
      <c r="E1149" s="555"/>
    </row>
    <row r="1150" spans="1:5" s="550" customFormat="1">
      <c r="A1150" s="553"/>
      <c r="B1150" s="679" t="s">
        <v>1675</v>
      </c>
      <c r="C1150" s="554" t="s">
        <v>988</v>
      </c>
      <c r="D1150" s="714">
        <v>1744.17</v>
      </c>
      <c r="E1150" s="555"/>
    </row>
    <row r="1151" spans="1:5" s="550" customFormat="1">
      <c r="A1151" s="553"/>
      <c r="B1151" s="679" t="s">
        <v>1674</v>
      </c>
      <c r="C1151" s="554" t="s">
        <v>1002</v>
      </c>
      <c r="D1151" s="714">
        <v>1693.88</v>
      </c>
      <c r="E1151" s="555"/>
    </row>
    <row r="1152" spans="1:5" s="550" customFormat="1">
      <c r="A1152" s="553"/>
      <c r="B1152" s="679" t="s">
        <v>1673</v>
      </c>
      <c r="C1152" s="554" t="s">
        <v>983</v>
      </c>
      <c r="D1152" s="714">
        <v>483.72</v>
      </c>
      <c r="E1152" s="555"/>
    </row>
    <row r="1153" spans="1:5" s="550" customFormat="1">
      <c r="A1153" s="553"/>
      <c r="B1153" s="679" t="s">
        <v>1672</v>
      </c>
      <c r="C1153" s="554" t="s">
        <v>983</v>
      </c>
      <c r="D1153" s="714">
        <v>483.72</v>
      </c>
      <c r="E1153" s="555"/>
    </row>
    <row r="1154" spans="1:5" s="550" customFormat="1">
      <c r="A1154" s="553"/>
      <c r="B1154" s="679" t="s">
        <v>1671</v>
      </c>
      <c r="C1154" s="554" t="s">
        <v>983</v>
      </c>
      <c r="D1154" s="714">
        <v>483.72</v>
      </c>
      <c r="E1154" s="555"/>
    </row>
    <row r="1155" spans="1:5" s="550" customFormat="1">
      <c r="A1155" s="553"/>
      <c r="B1155" s="679" t="s">
        <v>1670</v>
      </c>
      <c r="C1155" s="554" t="s">
        <v>983</v>
      </c>
      <c r="D1155" s="714">
        <v>483.72</v>
      </c>
      <c r="E1155" s="555"/>
    </row>
    <row r="1156" spans="1:5" s="550" customFormat="1">
      <c r="A1156" s="553"/>
      <c r="B1156" s="679" t="s">
        <v>1669</v>
      </c>
      <c r="C1156" s="554" t="s">
        <v>983</v>
      </c>
      <c r="D1156" s="714">
        <v>483.72</v>
      </c>
      <c r="E1156" s="555"/>
    </row>
    <row r="1157" spans="1:5" s="550" customFormat="1">
      <c r="A1157" s="553"/>
      <c r="B1157" s="679" t="s">
        <v>3814</v>
      </c>
      <c r="C1157" s="554" t="s">
        <v>983</v>
      </c>
      <c r="D1157" s="714">
        <v>489.52</v>
      </c>
      <c r="E1157" s="555"/>
    </row>
    <row r="1158" spans="1:5" s="550" customFormat="1">
      <c r="A1158" s="553"/>
      <c r="B1158" s="679" t="s">
        <v>2336</v>
      </c>
      <c r="C1158" s="554" t="s">
        <v>2337</v>
      </c>
      <c r="D1158" s="714">
        <v>11368</v>
      </c>
      <c r="E1158" s="555"/>
    </row>
    <row r="1159" spans="1:5" s="550" customFormat="1">
      <c r="A1159" s="553"/>
      <c r="B1159" s="679" t="s">
        <v>2338</v>
      </c>
      <c r="C1159" s="554" t="s">
        <v>1147</v>
      </c>
      <c r="D1159" s="714">
        <v>635.67999999999995</v>
      </c>
      <c r="E1159" s="555"/>
    </row>
    <row r="1160" spans="1:5" s="550" customFormat="1">
      <c r="A1160" s="553"/>
      <c r="B1160" s="679" t="s">
        <v>2339</v>
      </c>
      <c r="C1160" s="554" t="s">
        <v>1006</v>
      </c>
      <c r="D1160" s="714">
        <v>2297.96</v>
      </c>
      <c r="E1160" s="555"/>
    </row>
    <row r="1161" spans="1:5" s="550" customFormat="1">
      <c r="A1161" s="553"/>
      <c r="B1161" s="679" t="s">
        <v>2084</v>
      </c>
      <c r="C1161" s="554" t="s">
        <v>1236</v>
      </c>
      <c r="D1161" s="714">
        <v>393.33</v>
      </c>
      <c r="E1161" s="555"/>
    </row>
    <row r="1162" spans="1:5" s="550" customFormat="1">
      <c r="A1162" s="553"/>
      <c r="B1162" s="679" t="s">
        <v>2083</v>
      </c>
      <c r="C1162" s="554" t="s">
        <v>1002</v>
      </c>
      <c r="D1162" s="714">
        <v>562.64</v>
      </c>
      <c r="E1162" s="555"/>
    </row>
    <row r="1163" spans="1:5" s="550" customFormat="1">
      <c r="A1163" s="553"/>
      <c r="B1163" s="679" t="s">
        <v>2075</v>
      </c>
      <c r="C1163" s="554" t="s">
        <v>1002</v>
      </c>
      <c r="D1163" s="714">
        <v>562.64</v>
      </c>
      <c r="E1163" s="555"/>
    </row>
    <row r="1164" spans="1:5" s="550" customFormat="1">
      <c r="A1164" s="553"/>
      <c r="B1164" s="679" t="s">
        <v>2074</v>
      </c>
      <c r="C1164" s="554" t="s">
        <v>1002</v>
      </c>
      <c r="D1164" s="714">
        <v>542.9</v>
      </c>
      <c r="E1164" s="555"/>
    </row>
    <row r="1165" spans="1:5" s="550" customFormat="1">
      <c r="A1165" s="553"/>
      <c r="B1165" s="679" t="s">
        <v>2073</v>
      </c>
      <c r="C1165" s="554" t="s">
        <v>1002</v>
      </c>
      <c r="D1165" s="714">
        <v>542.9</v>
      </c>
      <c r="E1165" s="555"/>
    </row>
    <row r="1166" spans="1:5" s="550" customFormat="1">
      <c r="A1166" s="553"/>
      <c r="B1166" s="679" t="s">
        <v>2113</v>
      </c>
      <c r="C1166" s="554" t="s">
        <v>1002</v>
      </c>
      <c r="D1166" s="714">
        <v>542.9</v>
      </c>
      <c r="E1166" s="555"/>
    </row>
    <row r="1167" spans="1:5" s="550" customFormat="1">
      <c r="A1167" s="553"/>
      <c r="B1167" s="679" t="s">
        <v>2112</v>
      </c>
      <c r="C1167" s="554" t="s">
        <v>1002</v>
      </c>
      <c r="D1167" s="714">
        <v>542.9</v>
      </c>
      <c r="E1167" s="555"/>
    </row>
    <row r="1168" spans="1:5" s="550" customFormat="1">
      <c r="A1168" s="553"/>
      <c r="B1168" s="679" t="s">
        <v>1657</v>
      </c>
      <c r="C1168" s="554" t="s">
        <v>1002</v>
      </c>
      <c r="D1168" s="714">
        <v>542.9</v>
      </c>
      <c r="E1168" s="555"/>
    </row>
    <row r="1169" spans="1:5" s="550" customFormat="1">
      <c r="A1169" s="553"/>
      <c r="B1169" s="679" t="s">
        <v>1656</v>
      </c>
      <c r="C1169" s="554" t="s">
        <v>1002</v>
      </c>
      <c r="D1169" s="714">
        <v>562.64</v>
      </c>
      <c r="E1169" s="555"/>
    </row>
    <row r="1170" spans="1:5" s="550" customFormat="1">
      <c r="A1170" s="553"/>
      <c r="B1170" s="679" t="s">
        <v>1655</v>
      </c>
      <c r="C1170" s="554" t="s">
        <v>996</v>
      </c>
      <c r="D1170" s="714">
        <v>183.4</v>
      </c>
      <c r="E1170" s="555"/>
    </row>
    <row r="1171" spans="1:5" s="550" customFormat="1">
      <c r="A1171" s="553"/>
      <c r="B1171" s="679" t="s">
        <v>1653</v>
      </c>
      <c r="C1171" s="554" t="s">
        <v>1654</v>
      </c>
      <c r="D1171" s="714">
        <v>2946.5</v>
      </c>
      <c r="E1171" s="555"/>
    </row>
    <row r="1172" spans="1:5" s="550" customFormat="1">
      <c r="A1172" s="553"/>
      <c r="B1172" s="679" t="s">
        <v>1652</v>
      </c>
      <c r="C1172" s="554" t="s">
        <v>983</v>
      </c>
      <c r="D1172" s="714">
        <v>175.64</v>
      </c>
      <c r="E1172" s="555"/>
    </row>
    <row r="1173" spans="1:5" s="550" customFormat="1">
      <c r="A1173" s="553"/>
      <c r="B1173" s="679" t="s">
        <v>1651</v>
      </c>
      <c r="C1173" s="554" t="s">
        <v>983</v>
      </c>
      <c r="D1173" s="714">
        <v>175.64</v>
      </c>
      <c r="E1173" s="555"/>
    </row>
    <row r="1174" spans="1:5" s="550" customFormat="1">
      <c r="A1174" s="553"/>
      <c r="B1174" s="679" t="s">
        <v>1650</v>
      </c>
      <c r="C1174" s="554" t="s">
        <v>983</v>
      </c>
      <c r="D1174" s="714">
        <v>175.64</v>
      </c>
      <c r="E1174" s="555"/>
    </row>
    <row r="1175" spans="1:5" s="550" customFormat="1">
      <c r="A1175" s="553"/>
      <c r="B1175" s="679" t="s">
        <v>1649</v>
      </c>
      <c r="C1175" s="554" t="s">
        <v>983</v>
      </c>
      <c r="D1175" s="714">
        <v>175.64</v>
      </c>
      <c r="E1175" s="555"/>
    </row>
    <row r="1176" spans="1:5" s="550" customFormat="1">
      <c r="A1176" s="553"/>
      <c r="B1176" s="679" t="s">
        <v>1648</v>
      </c>
      <c r="C1176" s="554" t="s">
        <v>983</v>
      </c>
      <c r="D1176" s="714">
        <v>175.64</v>
      </c>
      <c r="E1176" s="555"/>
    </row>
    <row r="1177" spans="1:5" s="550" customFormat="1">
      <c r="A1177" s="553"/>
      <c r="B1177" s="679" t="s">
        <v>1647</v>
      </c>
      <c r="C1177" s="554" t="s">
        <v>978</v>
      </c>
      <c r="D1177" s="714">
        <v>400.92</v>
      </c>
      <c r="E1177" s="555"/>
    </row>
    <row r="1178" spans="1:5" s="550" customFormat="1">
      <c r="A1178" s="553"/>
      <c r="B1178" s="679" t="s">
        <v>1646</v>
      </c>
      <c r="C1178" s="554" t="s">
        <v>1014</v>
      </c>
      <c r="D1178" s="714">
        <v>1201.69</v>
      </c>
      <c r="E1178" s="555"/>
    </row>
    <row r="1179" spans="1:5" s="550" customFormat="1">
      <c r="A1179" s="553"/>
      <c r="B1179" s="679" t="s">
        <v>2420</v>
      </c>
      <c r="C1179" s="554" t="s">
        <v>1025</v>
      </c>
      <c r="D1179" s="714">
        <v>1200.5999999999999</v>
      </c>
      <c r="E1179" s="555"/>
    </row>
    <row r="1180" spans="1:5" s="550" customFormat="1">
      <c r="A1180" s="553"/>
      <c r="B1180" s="679" t="s">
        <v>2100</v>
      </c>
      <c r="C1180" s="554" t="s">
        <v>1025</v>
      </c>
      <c r="D1180" s="714">
        <v>1200.5999999999999</v>
      </c>
      <c r="E1180" s="555"/>
    </row>
    <row r="1181" spans="1:5" s="550" customFormat="1">
      <c r="A1181" s="553"/>
      <c r="B1181" s="679" t="s">
        <v>2099</v>
      </c>
      <c r="C1181" s="554" t="s">
        <v>983</v>
      </c>
      <c r="D1181" s="714">
        <v>483.72</v>
      </c>
      <c r="E1181" s="555"/>
    </row>
    <row r="1182" spans="1:5" s="550" customFormat="1">
      <c r="A1182" s="553"/>
      <c r="B1182" s="679" t="s">
        <v>2098</v>
      </c>
      <c r="C1182" s="554" t="s">
        <v>1010</v>
      </c>
      <c r="D1182" s="714">
        <v>1032.4000000000001</v>
      </c>
      <c r="E1182" s="555"/>
    </row>
    <row r="1183" spans="1:5" s="550" customFormat="1">
      <c r="A1183" s="553"/>
      <c r="B1183" s="679" t="s">
        <v>1645</v>
      </c>
      <c r="C1183" s="554" t="s">
        <v>1137</v>
      </c>
      <c r="D1183" s="714">
        <v>1719</v>
      </c>
      <c r="E1183" s="555"/>
    </row>
    <row r="1184" spans="1:5" s="550" customFormat="1">
      <c r="A1184" s="553"/>
      <c r="B1184" s="679" t="s">
        <v>1644</v>
      </c>
      <c r="C1184" s="554" t="s">
        <v>1054</v>
      </c>
      <c r="D1184" s="714">
        <v>872.32</v>
      </c>
      <c r="E1184" s="555"/>
    </row>
    <row r="1185" spans="1:5" s="550" customFormat="1">
      <c r="A1185" s="553"/>
      <c r="B1185" s="679" t="s">
        <v>2422</v>
      </c>
      <c r="C1185" s="554" t="s">
        <v>1021</v>
      </c>
      <c r="D1185" s="714">
        <v>210.29</v>
      </c>
      <c r="E1185" s="555"/>
    </row>
    <row r="1186" spans="1:5" s="550" customFormat="1">
      <c r="A1186" s="553"/>
      <c r="B1186" s="679" t="s">
        <v>2423</v>
      </c>
      <c r="C1186" s="554" t="s">
        <v>1365</v>
      </c>
      <c r="D1186" s="714">
        <v>1050</v>
      </c>
      <c r="E1186" s="555"/>
    </row>
    <row r="1187" spans="1:5" s="550" customFormat="1">
      <c r="A1187" s="553"/>
      <c r="B1187" s="679" t="s">
        <v>1722</v>
      </c>
      <c r="C1187" s="554" t="s">
        <v>983</v>
      </c>
      <c r="D1187" s="714">
        <v>483.72</v>
      </c>
      <c r="E1187" s="555"/>
    </row>
    <row r="1188" spans="1:5" s="550" customFormat="1">
      <c r="A1188" s="553"/>
      <c r="B1188" s="679" t="s">
        <v>1721</v>
      </c>
      <c r="C1188" s="554" t="s">
        <v>1006</v>
      </c>
      <c r="D1188" s="714">
        <v>2297.96</v>
      </c>
      <c r="E1188" s="555"/>
    </row>
    <row r="1189" spans="1:5" s="550" customFormat="1">
      <c r="A1189" s="553"/>
      <c r="B1189" s="679" t="s">
        <v>1720</v>
      </c>
      <c r="C1189" s="554" t="s">
        <v>1025</v>
      </c>
      <c r="D1189" s="714">
        <v>1200.5999999999999</v>
      </c>
      <c r="E1189" s="555"/>
    </row>
    <row r="1190" spans="1:5" s="550" customFormat="1">
      <c r="A1190" s="553"/>
      <c r="B1190" s="679" t="s">
        <v>1689</v>
      </c>
      <c r="C1190" s="554" t="s">
        <v>983</v>
      </c>
      <c r="D1190" s="714">
        <v>374.68</v>
      </c>
      <c r="E1190" s="555"/>
    </row>
    <row r="1191" spans="1:5" s="550" customFormat="1">
      <c r="A1191" s="553"/>
      <c r="B1191" s="679" t="s">
        <v>3815</v>
      </c>
      <c r="C1191" s="554" t="s">
        <v>983</v>
      </c>
      <c r="D1191" s="714">
        <v>489.52</v>
      </c>
      <c r="E1191" s="555"/>
    </row>
    <row r="1192" spans="1:5" s="550" customFormat="1">
      <c r="A1192" s="553"/>
      <c r="B1192" s="679" t="s">
        <v>1659</v>
      </c>
      <c r="C1192" s="554" t="s">
        <v>1117</v>
      </c>
      <c r="D1192" s="714">
        <v>549.59</v>
      </c>
      <c r="E1192" s="555"/>
    </row>
    <row r="1193" spans="1:5" s="550" customFormat="1">
      <c r="A1193" s="553"/>
      <c r="B1193" s="679" t="s">
        <v>1658</v>
      </c>
      <c r="C1193" s="554" t="s">
        <v>1002</v>
      </c>
      <c r="D1193" s="714">
        <v>542.9</v>
      </c>
      <c r="E1193" s="555"/>
    </row>
    <row r="1194" spans="1:5" s="550" customFormat="1">
      <c r="A1194" s="553"/>
      <c r="B1194" s="679" t="s">
        <v>2467</v>
      </c>
      <c r="C1194" s="554" t="s">
        <v>1025</v>
      </c>
      <c r="D1194" s="714">
        <v>1200.5999999999999</v>
      </c>
      <c r="E1194" s="555"/>
    </row>
    <row r="1195" spans="1:5" s="550" customFormat="1">
      <c r="A1195" s="553"/>
      <c r="B1195" s="679" t="s">
        <v>2468</v>
      </c>
      <c r="C1195" s="554" t="s">
        <v>1025</v>
      </c>
      <c r="D1195" s="714">
        <v>1200.5999999999999</v>
      </c>
      <c r="E1195" s="555"/>
    </row>
    <row r="1196" spans="1:5" s="550" customFormat="1">
      <c r="A1196" s="553"/>
      <c r="B1196" s="679" t="s">
        <v>2476</v>
      </c>
      <c r="C1196" s="554" t="s">
        <v>1006</v>
      </c>
      <c r="D1196" s="714">
        <v>2297.96</v>
      </c>
      <c r="E1196" s="555"/>
    </row>
    <row r="1197" spans="1:5" s="550" customFormat="1">
      <c r="A1197" s="553"/>
      <c r="B1197" s="679" t="s">
        <v>2433</v>
      </c>
      <c r="C1197" s="554" t="s">
        <v>983</v>
      </c>
      <c r="D1197" s="714">
        <v>483.72</v>
      </c>
      <c r="E1197" s="555"/>
    </row>
    <row r="1198" spans="1:5" s="550" customFormat="1">
      <c r="A1198" s="553"/>
      <c r="B1198" s="679" t="s">
        <v>2434</v>
      </c>
      <c r="C1198" s="554" t="s">
        <v>983</v>
      </c>
      <c r="D1198" s="714">
        <v>483.72</v>
      </c>
      <c r="E1198" s="555"/>
    </row>
    <row r="1199" spans="1:5" s="550" customFormat="1">
      <c r="A1199" s="553"/>
      <c r="B1199" s="679" t="s">
        <v>2435</v>
      </c>
      <c r="C1199" s="554" t="s">
        <v>988</v>
      </c>
      <c r="D1199" s="714">
        <v>1744.17</v>
      </c>
      <c r="E1199" s="555"/>
    </row>
    <row r="1200" spans="1:5" s="550" customFormat="1">
      <c r="A1200" s="553"/>
      <c r="B1200" s="679" t="s">
        <v>2444</v>
      </c>
      <c r="C1200" s="554" t="s">
        <v>1178</v>
      </c>
      <c r="D1200" s="714">
        <v>954.1</v>
      </c>
      <c r="E1200" s="555"/>
    </row>
    <row r="1201" spans="1:5" s="550" customFormat="1">
      <c r="A1201" s="553"/>
      <c r="B1201" s="679" t="s">
        <v>2446</v>
      </c>
      <c r="C1201" s="554" t="s">
        <v>978</v>
      </c>
      <c r="D1201" s="714">
        <v>400.92</v>
      </c>
      <c r="E1201" s="555"/>
    </row>
    <row r="1202" spans="1:5" s="550" customFormat="1">
      <c r="A1202" s="553"/>
      <c r="B1202" s="679" t="s">
        <v>2449</v>
      </c>
      <c r="C1202" s="554" t="s">
        <v>978</v>
      </c>
      <c r="D1202" s="714">
        <v>400.92</v>
      </c>
      <c r="E1202" s="555"/>
    </row>
    <row r="1203" spans="1:5" s="550" customFormat="1">
      <c r="A1203" s="553"/>
      <c r="B1203" s="679" t="s">
        <v>2527</v>
      </c>
      <c r="C1203" s="554" t="s">
        <v>978</v>
      </c>
      <c r="D1203" s="714">
        <v>400.92</v>
      </c>
      <c r="E1203" s="555"/>
    </row>
    <row r="1204" spans="1:5" s="550" customFormat="1">
      <c r="A1204" s="553"/>
      <c r="B1204" s="679" t="s">
        <v>2526</v>
      </c>
      <c r="C1204" s="554" t="s">
        <v>978</v>
      </c>
      <c r="D1204" s="714">
        <v>400.92</v>
      </c>
      <c r="E1204" s="555"/>
    </row>
    <row r="1205" spans="1:5" s="550" customFormat="1">
      <c r="A1205" s="553"/>
      <c r="B1205" s="679" t="s">
        <v>2525</v>
      </c>
      <c r="C1205" s="554" t="s">
        <v>978</v>
      </c>
      <c r="D1205" s="714">
        <v>400.92</v>
      </c>
      <c r="E1205" s="555"/>
    </row>
    <row r="1206" spans="1:5" s="550" customFormat="1">
      <c r="A1206" s="553"/>
      <c r="B1206" s="679" t="s">
        <v>2503</v>
      </c>
      <c r="C1206" s="554" t="s">
        <v>983</v>
      </c>
      <c r="D1206" s="714">
        <v>175.64</v>
      </c>
      <c r="E1206" s="555"/>
    </row>
    <row r="1207" spans="1:5" s="550" customFormat="1">
      <c r="A1207" s="553"/>
      <c r="B1207" s="679" t="s">
        <v>2281</v>
      </c>
      <c r="C1207" s="554" t="s">
        <v>983</v>
      </c>
      <c r="D1207" s="714">
        <v>175.64</v>
      </c>
      <c r="E1207" s="555"/>
    </row>
    <row r="1208" spans="1:5" s="550" customFormat="1">
      <c r="A1208" s="553"/>
      <c r="B1208" s="679" t="s">
        <v>2094</v>
      </c>
      <c r="C1208" s="554" t="s">
        <v>996</v>
      </c>
      <c r="D1208" s="714">
        <v>183.4</v>
      </c>
      <c r="E1208" s="555"/>
    </row>
    <row r="1209" spans="1:5" s="550" customFormat="1">
      <c r="A1209" s="553"/>
      <c r="B1209" s="679" t="s">
        <v>2093</v>
      </c>
      <c r="C1209" s="554" t="s">
        <v>996</v>
      </c>
      <c r="D1209" s="714">
        <v>183.4</v>
      </c>
      <c r="E1209" s="555"/>
    </row>
    <row r="1210" spans="1:5" s="550" customFormat="1">
      <c r="A1210" s="553"/>
      <c r="B1210" s="679" t="s">
        <v>2090</v>
      </c>
      <c r="C1210" s="554" t="s">
        <v>998</v>
      </c>
      <c r="D1210" s="714">
        <v>337.2</v>
      </c>
      <c r="E1210" s="555"/>
    </row>
    <row r="1211" spans="1:5" s="550" customFormat="1">
      <c r="A1211" s="553"/>
      <c r="B1211" s="679" t="s">
        <v>2085</v>
      </c>
      <c r="C1211" s="554" t="s">
        <v>1021</v>
      </c>
      <c r="D1211" s="714">
        <v>210.29</v>
      </c>
      <c r="E1211" s="555"/>
    </row>
    <row r="1212" spans="1:5" s="550" customFormat="1">
      <c r="A1212" s="553"/>
      <c r="B1212" s="679" t="s">
        <v>2424</v>
      </c>
      <c r="C1212" s="554" t="s">
        <v>2425</v>
      </c>
      <c r="D1212" s="714">
        <v>430.58</v>
      </c>
      <c r="E1212" s="555"/>
    </row>
    <row r="1213" spans="1:5" s="550" customFormat="1">
      <c r="A1213" s="553"/>
      <c r="B1213" s="679" t="s">
        <v>1640</v>
      </c>
      <c r="C1213" s="554" t="s">
        <v>983</v>
      </c>
      <c r="D1213" s="714">
        <v>483.72</v>
      </c>
      <c r="E1213" s="555"/>
    </row>
    <row r="1214" spans="1:5" s="550" customFormat="1">
      <c r="A1214" s="553"/>
      <c r="B1214" s="679" t="s">
        <v>1639</v>
      </c>
      <c r="C1214" s="554" t="s">
        <v>983</v>
      </c>
      <c r="D1214" s="714">
        <v>483.72</v>
      </c>
      <c r="E1214" s="555"/>
    </row>
    <row r="1215" spans="1:5" s="550" customFormat="1">
      <c r="A1215" s="553"/>
      <c r="B1215" s="679" t="s">
        <v>1638</v>
      </c>
      <c r="C1215" s="554" t="s">
        <v>1068</v>
      </c>
      <c r="D1215" s="714">
        <v>3074</v>
      </c>
      <c r="E1215" s="555"/>
    </row>
    <row r="1216" spans="1:5" s="550" customFormat="1">
      <c r="A1216" s="553"/>
      <c r="B1216" s="679" t="s">
        <v>1637</v>
      </c>
      <c r="C1216" s="554" t="s">
        <v>983</v>
      </c>
      <c r="D1216" s="714">
        <v>374.68</v>
      </c>
      <c r="E1216" s="555"/>
    </row>
    <row r="1217" spans="1:5" s="550" customFormat="1">
      <c r="A1217" s="553"/>
      <c r="B1217" s="679" t="s">
        <v>3816</v>
      </c>
      <c r="C1217" s="554" t="s">
        <v>983</v>
      </c>
      <c r="D1217" s="714">
        <v>489.52</v>
      </c>
      <c r="E1217" s="555"/>
    </row>
    <row r="1218" spans="1:5" s="550" customFormat="1">
      <c r="A1218" s="553"/>
      <c r="B1218" s="679" t="s">
        <v>3817</v>
      </c>
      <c r="C1218" s="554" t="s">
        <v>983</v>
      </c>
      <c r="D1218" s="714">
        <v>489.52</v>
      </c>
      <c r="E1218" s="555"/>
    </row>
    <row r="1219" spans="1:5" s="550" customFormat="1">
      <c r="A1219" s="553"/>
      <c r="B1219" s="679" t="s">
        <v>2265</v>
      </c>
      <c r="C1219" s="554" t="s">
        <v>1025</v>
      </c>
      <c r="D1219" s="714">
        <v>1200.5999999999999</v>
      </c>
      <c r="E1219" s="555"/>
    </row>
    <row r="1220" spans="1:5" s="550" customFormat="1">
      <c r="A1220" s="553"/>
      <c r="B1220" s="679" t="s">
        <v>2264</v>
      </c>
      <c r="C1220" s="554" t="s">
        <v>1080</v>
      </c>
      <c r="D1220" s="714">
        <v>2981.2</v>
      </c>
      <c r="E1220" s="555"/>
    </row>
    <row r="1221" spans="1:5" s="550" customFormat="1">
      <c r="A1221" s="553"/>
      <c r="B1221" s="679" t="s">
        <v>2263</v>
      </c>
      <c r="C1221" s="554" t="s">
        <v>1006</v>
      </c>
      <c r="D1221" s="714">
        <v>2297.96</v>
      </c>
      <c r="E1221" s="555"/>
    </row>
    <row r="1222" spans="1:5" s="550" customFormat="1">
      <c r="A1222" s="553"/>
      <c r="B1222" s="679" t="s">
        <v>2261</v>
      </c>
      <c r="C1222" s="554" t="s">
        <v>1006</v>
      </c>
      <c r="D1222" s="714">
        <v>2297.96</v>
      </c>
      <c r="E1222" s="555"/>
    </row>
    <row r="1223" spans="1:5" s="550" customFormat="1">
      <c r="A1223" s="553"/>
      <c r="B1223" s="679" t="s">
        <v>2260</v>
      </c>
      <c r="C1223" s="554" t="s">
        <v>983</v>
      </c>
      <c r="D1223" s="714">
        <v>483.72</v>
      </c>
      <c r="E1223" s="555"/>
    </row>
    <row r="1224" spans="1:5" s="550" customFormat="1">
      <c r="A1224" s="553"/>
      <c r="B1224" s="679" t="s">
        <v>2256</v>
      </c>
      <c r="C1224" s="554" t="s">
        <v>1010</v>
      </c>
      <c r="D1224" s="714">
        <v>1032.4000000000001</v>
      </c>
      <c r="E1224" s="555"/>
    </row>
    <row r="1225" spans="1:5" s="550" customFormat="1">
      <c r="A1225" s="553"/>
      <c r="B1225" s="679" t="s">
        <v>2255</v>
      </c>
      <c r="C1225" s="554" t="s">
        <v>1002</v>
      </c>
      <c r="D1225" s="714">
        <v>1693.88</v>
      </c>
      <c r="E1225" s="555"/>
    </row>
    <row r="1226" spans="1:5" s="550" customFormat="1">
      <c r="A1226" s="553"/>
      <c r="B1226" s="679" t="s">
        <v>2253</v>
      </c>
      <c r="C1226" s="554" t="s">
        <v>988</v>
      </c>
      <c r="D1226" s="714">
        <v>1744.17</v>
      </c>
      <c r="E1226" s="555"/>
    </row>
    <row r="1227" spans="1:5" s="550" customFormat="1">
      <c r="A1227" s="553"/>
      <c r="B1227" s="679" t="s">
        <v>2152</v>
      </c>
      <c r="C1227" s="554" t="s">
        <v>1054</v>
      </c>
      <c r="D1227" s="714">
        <v>872.32</v>
      </c>
      <c r="E1227" s="555"/>
    </row>
    <row r="1228" spans="1:5" s="550" customFormat="1">
      <c r="A1228" s="553"/>
      <c r="B1228" s="679" t="s">
        <v>2204</v>
      </c>
      <c r="C1228" s="554" t="s">
        <v>1191</v>
      </c>
      <c r="D1228" s="714">
        <v>1987.22</v>
      </c>
      <c r="E1228" s="555"/>
    </row>
    <row r="1229" spans="1:5" s="550" customFormat="1">
      <c r="A1229" s="553"/>
      <c r="B1229" s="679" t="s">
        <v>2203</v>
      </c>
      <c r="C1229" s="554" t="s">
        <v>978</v>
      </c>
      <c r="D1229" s="714">
        <v>400.92</v>
      </c>
      <c r="E1229" s="555"/>
    </row>
    <row r="1230" spans="1:5" s="550" customFormat="1">
      <c r="A1230" s="553"/>
      <c r="B1230" s="679" t="s">
        <v>2197</v>
      </c>
      <c r="C1230" s="554" t="s">
        <v>978</v>
      </c>
      <c r="D1230" s="714">
        <v>400.92</v>
      </c>
      <c r="E1230" s="555"/>
    </row>
    <row r="1231" spans="1:5" s="550" customFormat="1">
      <c r="A1231" s="553"/>
      <c r="B1231" s="679" t="s">
        <v>2192</v>
      </c>
      <c r="C1231" s="554" t="s">
        <v>978</v>
      </c>
      <c r="D1231" s="714">
        <v>400.92</v>
      </c>
      <c r="E1231" s="555"/>
    </row>
    <row r="1232" spans="1:5" s="550" customFormat="1">
      <c r="A1232" s="553"/>
      <c r="B1232" s="679" t="s">
        <v>2193</v>
      </c>
      <c r="C1232" s="554" t="s">
        <v>983</v>
      </c>
      <c r="D1232" s="714">
        <v>175.64</v>
      </c>
      <c r="E1232" s="555"/>
    </row>
    <row r="1233" spans="1:5" s="550" customFormat="1">
      <c r="A1233" s="553"/>
      <c r="B1233" s="679" t="s">
        <v>2194</v>
      </c>
      <c r="C1233" s="554" t="s">
        <v>983</v>
      </c>
      <c r="D1233" s="714">
        <v>175.64</v>
      </c>
      <c r="E1233" s="555"/>
    </row>
    <row r="1234" spans="1:5" s="550" customFormat="1">
      <c r="A1234" s="553"/>
      <c r="B1234" s="679" t="s">
        <v>2195</v>
      </c>
      <c r="C1234" s="554" t="s">
        <v>983</v>
      </c>
      <c r="D1234" s="714">
        <v>175.64</v>
      </c>
      <c r="E1234" s="555"/>
    </row>
    <row r="1235" spans="1:5" s="550" customFormat="1">
      <c r="A1235" s="553"/>
      <c r="B1235" s="679" t="s">
        <v>2196</v>
      </c>
      <c r="C1235" s="554" t="s">
        <v>983</v>
      </c>
      <c r="D1235" s="714">
        <v>175.64</v>
      </c>
      <c r="E1235" s="555"/>
    </row>
    <row r="1236" spans="1:5" s="550" customFormat="1">
      <c r="A1236" s="553"/>
      <c r="B1236" s="679" t="s">
        <v>2201</v>
      </c>
      <c r="C1236" s="554" t="s">
        <v>1141</v>
      </c>
      <c r="D1236" s="714">
        <v>2059</v>
      </c>
      <c r="E1236" s="555"/>
    </row>
    <row r="1237" spans="1:5" s="550" customFormat="1">
      <c r="A1237" s="553"/>
      <c r="B1237" s="679" t="s">
        <v>2135</v>
      </c>
      <c r="C1237" s="554" t="s">
        <v>996</v>
      </c>
      <c r="D1237" s="714">
        <v>183.4</v>
      </c>
      <c r="E1237" s="555"/>
    </row>
    <row r="1238" spans="1:5" s="550" customFormat="1">
      <c r="A1238" s="553"/>
      <c r="B1238" s="679" t="s">
        <v>2137</v>
      </c>
      <c r="C1238" s="554" t="s">
        <v>998</v>
      </c>
      <c r="D1238" s="714">
        <v>337.2</v>
      </c>
      <c r="E1238" s="555"/>
    </row>
    <row r="1239" spans="1:5" s="550" customFormat="1">
      <c r="A1239" s="553"/>
      <c r="B1239" s="679" t="s">
        <v>1643</v>
      </c>
      <c r="C1239" s="554" t="s">
        <v>1002</v>
      </c>
      <c r="D1239" s="714">
        <v>1693.88</v>
      </c>
      <c r="E1239" s="555"/>
    </row>
    <row r="1240" spans="1:5" s="550" customFormat="1">
      <c r="A1240" s="553"/>
      <c r="B1240" s="679" t="s">
        <v>1642</v>
      </c>
      <c r="C1240" s="554" t="s">
        <v>1010</v>
      </c>
      <c r="D1240" s="714">
        <v>1032.4000000000001</v>
      </c>
      <c r="E1240" s="555"/>
    </row>
    <row r="1241" spans="1:5" s="550" customFormat="1">
      <c r="A1241" s="553"/>
      <c r="B1241" s="679" t="s">
        <v>3818</v>
      </c>
      <c r="C1241" s="554" t="s">
        <v>983</v>
      </c>
      <c r="D1241" s="714">
        <v>489.52</v>
      </c>
      <c r="E1241" s="555"/>
    </row>
    <row r="1242" spans="1:5" s="550" customFormat="1">
      <c r="A1242" s="553"/>
      <c r="B1242" s="679" t="s">
        <v>2266</v>
      </c>
      <c r="C1242" s="554" t="s">
        <v>983</v>
      </c>
      <c r="D1242" s="714">
        <v>374.68</v>
      </c>
      <c r="E1242" s="555"/>
    </row>
    <row r="1243" spans="1:5" s="550" customFormat="1">
      <c r="A1243" s="553"/>
      <c r="B1243" s="679" t="s">
        <v>2153</v>
      </c>
      <c r="C1243" s="554" t="s">
        <v>988</v>
      </c>
      <c r="D1243" s="714">
        <v>1744.17</v>
      </c>
      <c r="E1243" s="555"/>
    </row>
    <row r="1244" spans="1:5" s="550" customFormat="1">
      <c r="A1244" s="553"/>
      <c r="B1244" s="679" t="s">
        <v>2159</v>
      </c>
      <c r="C1244" s="554" t="s">
        <v>988</v>
      </c>
      <c r="D1244" s="714">
        <v>1744.17</v>
      </c>
      <c r="E1244" s="555"/>
    </row>
    <row r="1245" spans="1:5" s="550" customFormat="1">
      <c r="A1245" s="553"/>
      <c r="B1245" s="679" t="s">
        <v>2205</v>
      </c>
      <c r="C1245" s="554" t="s">
        <v>1654</v>
      </c>
      <c r="D1245" s="714">
        <v>2946.5</v>
      </c>
      <c r="E1245" s="555"/>
    </row>
    <row r="1246" spans="1:5" s="550" customFormat="1">
      <c r="A1246" s="553"/>
      <c r="B1246" s="679" t="s">
        <v>2257</v>
      </c>
      <c r="C1246" s="554" t="s">
        <v>1141</v>
      </c>
      <c r="D1246" s="714">
        <v>2059</v>
      </c>
      <c r="E1246" s="555"/>
    </row>
    <row r="1247" spans="1:5" s="550" customFormat="1">
      <c r="A1247" s="553"/>
      <c r="B1247" s="679" t="s">
        <v>2133</v>
      </c>
      <c r="C1247" s="554" t="s">
        <v>996</v>
      </c>
      <c r="D1247" s="714">
        <v>183.4</v>
      </c>
      <c r="E1247" s="555"/>
    </row>
    <row r="1248" spans="1:5" s="550" customFormat="1">
      <c r="A1248" s="553"/>
      <c r="B1248" s="679" t="s">
        <v>2258</v>
      </c>
      <c r="C1248" s="554" t="s">
        <v>1000</v>
      </c>
      <c r="D1248" s="714">
        <v>651.66999999999996</v>
      </c>
      <c r="E1248" s="555"/>
    </row>
    <row r="1249" spans="1:5" s="550" customFormat="1">
      <c r="A1249" s="553"/>
      <c r="B1249" s="679" t="s">
        <v>2259</v>
      </c>
      <c r="C1249" s="554" t="s">
        <v>1002</v>
      </c>
      <c r="D1249" s="714">
        <v>542.9</v>
      </c>
      <c r="E1249" s="555"/>
    </row>
    <row r="1250" spans="1:5" s="550" customFormat="1">
      <c r="A1250" s="553"/>
      <c r="B1250" s="679" t="s">
        <v>2019</v>
      </c>
      <c r="C1250" s="554" t="s">
        <v>1054</v>
      </c>
      <c r="D1250" s="714">
        <v>872.32</v>
      </c>
      <c r="E1250" s="555"/>
    </row>
    <row r="1251" spans="1:5" s="550" customFormat="1">
      <c r="A1251" s="553"/>
      <c r="B1251" s="679" t="s">
        <v>2018</v>
      </c>
      <c r="C1251" s="554" t="s">
        <v>1054</v>
      </c>
      <c r="D1251" s="714">
        <v>872.32</v>
      </c>
      <c r="E1251" s="555"/>
    </row>
    <row r="1252" spans="1:5" s="550" customFormat="1">
      <c r="A1252" s="553"/>
      <c r="B1252" s="679" t="s">
        <v>2012</v>
      </c>
      <c r="C1252" s="554" t="s">
        <v>978</v>
      </c>
      <c r="D1252" s="714">
        <v>400.92</v>
      </c>
      <c r="E1252" s="555"/>
    </row>
    <row r="1253" spans="1:5" s="550" customFormat="1">
      <c r="A1253" s="553"/>
      <c r="B1253" s="679" t="s">
        <v>1995</v>
      </c>
      <c r="C1253" s="554" t="s">
        <v>978</v>
      </c>
      <c r="D1253" s="714">
        <v>400.92</v>
      </c>
      <c r="E1253" s="555"/>
    </row>
    <row r="1254" spans="1:5" s="550" customFormat="1">
      <c r="A1254" s="553"/>
      <c r="B1254" s="679" t="s">
        <v>1987</v>
      </c>
      <c r="C1254" s="554" t="s">
        <v>983</v>
      </c>
      <c r="D1254" s="714">
        <v>175.64</v>
      </c>
      <c r="E1254" s="555"/>
    </row>
    <row r="1255" spans="1:5" s="550" customFormat="1">
      <c r="A1255" s="553"/>
      <c r="B1255" s="679" t="s">
        <v>1989</v>
      </c>
      <c r="C1255" s="554" t="s">
        <v>983</v>
      </c>
      <c r="D1255" s="714">
        <v>175.64</v>
      </c>
      <c r="E1255" s="555"/>
    </row>
    <row r="1256" spans="1:5" s="550" customFormat="1">
      <c r="A1256" s="553"/>
      <c r="B1256" s="679" t="s">
        <v>1997</v>
      </c>
      <c r="C1256" s="554" t="s">
        <v>983</v>
      </c>
      <c r="D1256" s="714">
        <v>175.64</v>
      </c>
      <c r="E1256" s="555"/>
    </row>
    <row r="1257" spans="1:5" s="550" customFormat="1">
      <c r="A1257" s="553"/>
      <c r="B1257" s="679" t="s">
        <v>2047</v>
      </c>
      <c r="C1257" s="554" t="s">
        <v>996</v>
      </c>
      <c r="D1257" s="714">
        <v>183.4</v>
      </c>
      <c r="E1257" s="555"/>
    </row>
    <row r="1258" spans="1:5" s="550" customFormat="1">
      <c r="A1258" s="553"/>
      <c r="B1258" s="679" t="s">
        <v>2046</v>
      </c>
      <c r="C1258" s="554" t="s">
        <v>996</v>
      </c>
      <c r="D1258" s="714">
        <v>183.4</v>
      </c>
      <c r="E1258" s="555"/>
    </row>
    <row r="1259" spans="1:5" s="550" customFormat="1">
      <c r="A1259" s="553"/>
      <c r="B1259" s="679" t="s">
        <v>2045</v>
      </c>
      <c r="C1259" s="554" t="s">
        <v>996</v>
      </c>
      <c r="D1259" s="714">
        <v>183.4</v>
      </c>
      <c r="E1259" s="555"/>
    </row>
    <row r="1260" spans="1:5" s="550" customFormat="1">
      <c r="A1260" s="553"/>
      <c r="B1260" s="679" t="s">
        <v>2044</v>
      </c>
      <c r="C1260" s="554" t="s">
        <v>996</v>
      </c>
      <c r="D1260" s="714">
        <v>183.4</v>
      </c>
      <c r="E1260" s="555"/>
    </row>
    <row r="1261" spans="1:5" s="550" customFormat="1">
      <c r="A1261" s="553"/>
      <c r="B1261" s="679" t="s">
        <v>2043</v>
      </c>
      <c r="C1261" s="554" t="s">
        <v>998</v>
      </c>
      <c r="D1261" s="714">
        <v>337.2</v>
      </c>
      <c r="E1261" s="555"/>
    </row>
    <row r="1262" spans="1:5" s="550" customFormat="1">
      <c r="A1262" s="553"/>
      <c r="B1262" s="679" t="s">
        <v>2035</v>
      </c>
      <c r="C1262" s="554" t="s">
        <v>998</v>
      </c>
      <c r="D1262" s="714">
        <v>337.2</v>
      </c>
      <c r="E1262" s="555"/>
    </row>
    <row r="1263" spans="1:5" s="550" customFormat="1">
      <c r="A1263" s="553"/>
      <c r="B1263" s="679" t="s">
        <v>2034</v>
      </c>
      <c r="C1263" s="554" t="s">
        <v>1002</v>
      </c>
      <c r="D1263" s="714">
        <v>542.9</v>
      </c>
      <c r="E1263" s="555"/>
    </row>
    <row r="1264" spans="1:5" s="550" customFormat="1">
      <c r="A1264" s="553"/>
      <c r="B1264" s="679" t="s">
        <v>1641</v>
      </c>
      <c r="C1264" s="554" t="s">
        <v>983</v>
      </c>
      <c r="D1264" s="714">
        <v>483.72</v>
      </c>
      <c r="E1264" s="555"/>
    </row>
    <row r="1265" spans="1:5" s="550" customFormat="1">
      <c r="A1265" s="553"/>
      <c r="B1265" s="679" t="s">
        <v>2061</v>
      </c>
      <c r="C1265" s="554" t="s">
        <v>983</v>
      </c>
      <c r="D1265" s="714">
        <v>374.68</v>
      </c>
      <c r="E1265" s="555"/>
    </row>
    <row r="1266" spans="1:5" s="550" customFormat="1">
      <c r="A1266" s="553"/>
      <c r="B1266" s="679" t="s">
        <v>1610</v>
      </c>
      <c r="C1266" s="554" t="s">
        <v>983</v>
      </c>
      <c r="D1266" s="714">
        <v>175.64</v>
      </c>
      <c r="E1266" s="555"/>
    </row>
    <row r="1267" spans="1:5" s="550" customFormat="1">
      <c r="A1267" s="553"/>
      <c r="B1267" s="679" t="s">
        <v>2095</v>
      </c>
      <c r="C1267" s="554" t="s">
        <v>1010</v>
      </c>
      <c r="D1267" s="714">
        <v>1032.4000000000001</v>
      </c>
      <c r="E1267" s="555"/>
    </row>
    <row r="1268" spans="1:5" s="550" customFormat="1">
      <c r="A1268" s="553"/>
      <c r="B1268" s="679" t="s">
        <v>2132</v>
      </c>
      <c r="C1268" s="554" t="s">
        <v>1010</v>
      </c>
      <c r="D1268" s="714">
        <v>1032.4000000000001</v>
      </c>
      <c r="E1268" s="555"/>
    </row>
    <row r="1269" spans="1:5" s="550" customFormat="1">
      <c r="A1269" s="553"/>
      <c r="B1269" s="679" t="s">
        <v>2191</v>
      </c>
      <c r="C1269" s="554" t="s">
        <v>1002</v>
      </c>
      <c r="D1269" s="714">
        <v>542.9</v>
      </c>
      <c r="E1269" s="555"/>
    </row>
    <row r="1270" spans="1:5" s="550" customFormat="1">
      <c r="A1270" s="553"/>
      <c r="B1270" s="679" t="s">
        <v>2190</v>
      </c>
      <c r="C1270" s="554" t="s">
        <v>1002</v>
      </c>
      <c r="D1270" s="714">
        <v>542.9</v>
      </c>
      <c r="E1270" s="555"/>
    </row>
    <row r="1271" spans="1:5" s="550" customFormat="1">
      <c r="A1271" s="553"/>
      <c r="B1271" s="679" t="s">
        <v>2189</v>
      </c>
      <c r="C1271" s="554" t="s">
        <v>1002</v>
      </c>
      <c r="D1271" s="714">
        <v>542.9</v>
      </c>
      <c r="E1271" s="555"/>
    </row>
    <row r="1272" spans="1:5" s="550" customFormat="1">
      <c r="A1272" s="553"/>
      <c r="B1272" s="679" t="s">
        <v>2188</v>
      </c>
      <c r="C1272" s="554" t="s">
        <v>1002</v>
      </c>
      <c r="D1272" s="714">
        <v>542.9</v>
      </c>
      <c r="E1272" s="555"/>
    </row>
    <row r="1273" spans="1:5" s="550" customFormat="1">
      <c r="A1273" s="553"/>
      <c r="B1273" s="679" t="s">
        <v>2187</v>
      </c>
      <c r="C1273" s="554" t="s">
        <v>1002</v>
      </c>
      <c r="D1273" s="714">
        <v>562.64</v>
      </c>
      <c r="E1273" s="555"/>
    </row>
    <row r="1274" spans="1:5" s="550" customFormat="1">
      <c r="A1274" s="553"/>
      <c r="B1274" s="679" t="s">
        <v>2131</v>
      </c>
      <c r="C1274" s="554" t="s">
        <v>1137</v>
      </c>
      <c r="D1274" s="714">
        <v>1719</v>
      </c>
      <c r="E1274" s="555"/>
    </row>
    <row r="1275" spans="1:5" s="550" customFormat="1">
      <c r="A1275" s="553"/>
      <c r="B1275" s="679" t="s">
        <v>2130</v>
      </c>
      <c r="C1275" s="554" t="s">
        <v>1178</v>
      </c>
      <c r="D1275" s="714">
        <v>954.1</v>
      </c>
      <c r="E1275" s="555"/>
    </row>
    <row r="1276" spans="1:5" s="550" customFormat="1">
      <c r="A1276" s="553"/>
      <c r="B1276" s="679" t="s">
        <v>2185</v>
      </c>
      <c r="C1276" s="554" t="s">
        <v>1236</v>
      </c>
      <c r="D1276" s="714">
        <v>393.33</v>
      </c>
      <c r="E1276" s="555"/>
    </row>
    <row r="1277" spans="1:5" s="550" customFormat="1">
      <c r="A1277" s="553"/>
      <c r="B1277" s="679" t="s">
        <v>2181</v>
      </c>
      <c r="C1277" s="554" t="s">
        <v>1000</v>
      </c>
      <c r="D1277" s="714">
        <v>651.66999999999996</v>
      </c>
      <c r="E1277" s="555"/>
    </row>
    <row r="1278" spans="1:5" s="550" customFormat="1">
      <c r="A1278" s="553"/>
      <c r="B1278" s="679" t="s">
        <v>2171</v>
      </c>
      <c r="C1278" s="554" t="s">
        <v>998</v>
      </c>
      <c r="D1278" s="714">
        <v>337.2</v>
      </c>
      <c r="E1278" s="555"/>
    </row>
    <row r="1279" spans="1:5" s="550" customFormat="1">
      <c r="A1279" s="553"/>
      <c r="B1279" s="679" t="s">
        <v>2128</v>
      </c>
      <c r="C1279" s="554" t="s">
        <v>978</v>
      </c>
      <c r="D1279" s="714">
        <v>400.92</v>
      </c>
      <c r="E1279" s="555"/>
    </row>
    <row r="1280" spans="1:5" s="550" customFormat="1">
      <c r="A1280" s="553"/>
      <c r="B1280" s="679" t="s">
        <v>2127</v>
      </c>
      <c r="C1280" s="554" t="s">
        <v>983</v>
      </c>
      <c r="D1280" s="714">
        <v>175.64</v>
      </c>
      <c r="E1280" s="555"/>
    </row>
    <row r="1281" spans="1:5" s="550" customFormat="1">
      <c r="A1281" s="553"/>
      <c r="B1281" s="679" t="s">
        <v>2126</v>
      </c>
      <c r="C1281" s="554" t="s">
        <v>983</v>
      </c>
      <c r="D1281" s="714">
        <v>175.64</v>
      </c>
      <c r="E1281" s="555"/>
    </row>
    <row r="1282" spans="1:5" s="550" customFormat="1">
      <c r="A1282" s="553"/>
      <c r="B1282" s="679" t="s">
        <v>2125</v>
      </c>
      <c r="C1282" s="554" t="s">
        <v>998</v>
      </c>
      <c r="D1282" s="714">
        <v>337.2</v>
      </c>
      <c r="E1282" s="555"/>
    </row>
    <row r="1283" spans="1:5" s="550" customFormat="1">
      <c r="A1283" s="553"/>
      <c r="B1283" s="679" t="s">
        <v>1609</v>
      </c>
      <c r="C1283" s="554" t="s">
        <v>983</v>
      </c>
      <c r="D1283" s="714">
        <v>175.64</v>
      </c>
      <c r="E1283" s="555"/>
    </row>
    <row r="1284" spans="1:5" s="550" customFormat="1">
      <c r="A1284" s="553"/>
      <c r="B1284" s="679" t="s">
        <v>1608</v>
      </c>
      <c r="C1284" s="554" t="s">
        <v>978</v>
      </c>
      <c r="D1284" s="714">
        <v>400.92</v>
      </c>
      <c r="E1284" s="555"/>
    </row>
    <row r="1285" spans="1:5" s="550" customFormat="1">
      <c r="A1285" s="553"/>
      <c r="B1285" s="679" t="s">
        <v>2169</v>
      </c>
      <c r="C1285" s="554" t="s">
        <v>996</v>
      </c>
      <c r="D1285" s="714">
        <v>183.4</v>
      </c>
      <c r="E1285" s="555"/>
    </row>
    <row r="1286" spans="1:5" s="550" customFormat="1">
      <c r="A1286" s="553"/>
      <c r="B1286" s="679" t="s">
        <v>1607</v>
      </c>
      <c r="C1286" s="554" t="s">
        <v>978</v>
      </c>
      <c r="D1286" s="714">
        <v>400.92</v>
      </c>
      <c r="E1286" s="555"/>
    </row>
    <row r="1287" spans="1:5" s="550" customFormat="1">
      <c r="A1287" s="553"/>
      <c r="B1287" s="679" t="s">
        <v>2170</v>
      </c>
      <c r="C1287" s="554" t="s">
        <v>996</v>
      </c>
      <c r="D1287" s="714">
        <v>183.4</v>
      </c>
      <c r="E1287" s="555"/>
    </row>
    <row r="1288" spans="1:5" s="550" customFormat="1">
      <c r="A1288" s="553"/>
      <c r="B1288" s="679" t="s">
        <v>2172</v>
      </c>
      <c r="C1288" s="554" t="s">
        <v>983</v>
      </c>
      <c r="D1288" s="714">
        <v>175.64</v>
      </c>
      <c r="E1288" s="555"/>
    </row>
    <row r="1289" spans="1:5" s="550" customFormat="1">
      <c r="A1289" s="553"/>
      <c r="B1289" s="679" t="s">
        <v>2173</v>
      </c>
      <c r="C1289" s="554" t="s">
        <v>978</v>
      </c>
      <c r="D1289" s="714">
        <v>400.92</v>
      </c>
      <c r="E1289" s="555"/>
    </row>
    <row r="1290" spans="1:5" s="550" customFormat="1">
      <c r="A1290" s="553"/>
      <c r="B1290" s="679" t="s">
        <v>2174</v>
      </c>
      <c r="C1290" s="554" t="s">
        <v>978</v>
      </c>
      <c r="D1290" s="714">
        <v>400.92</v>
      </c>
      <c r="E1290" s="555"/>
    </row>
    <row r="1291" spans="1:5" s="550" customFormat="1">
      <c r="A1291" s="553"/>
      <c r="B1291" s="679" t="s">
        <v>2175</v>
      </c>
      <c r="C1291" s="554" t="s">
        <v>978</v>
      </c>
      <c r="D1291" s="714">
        <v>400.92</v>
      </c>
      <c r="E1291" s="555"/>
    </row>
    <row r="1292" spans="1:5" s="550" customFormat="1">
      <c r="A1292" s="553"/>
      <c r="B1292" s="679" t="s">
        <v>1606</v>
      </c>
      <c r="C1292" s="554" t="s">
        <v>978</v>
      </c>
      <c r="D1292" s="714">
        <v>400.92</v>
      </c>
      <c r="E1292" s="555"/>
    </row>
    <row r="1293" spans="1:5" s="550" customFormat="1">
      <c r="A1293" s="553"/>
      <c r="B1293" s="679" t="s">
        <v>2176</v>
      </c>
      <c r="C1293" s="554" t="s">
        <v>978</v>
      </c>
      <c r="D1293" s="714">
        <v>400.92</v>
      </c>
      <c r="E1293" s="555"/>
    </row>
    <row r="1294" spans="1:5" s="550" customFormat="1">
      <c r="A1294" s="553"/>
      <c r="B1294" s="679" t="s">
        <v>2177</v>
      </c>
      <c r="C1294" s="554" t="s">
        <v>978</v>
      </c>
      <c r="D1294" s="714">
        <v>400.92</v>
      </c>
      <c r="E1294" s="555"/>
    </row>
    <row r="1295" spans="1:5" s="550" customFormat="1">
      <c r="A1295" s="553"/>
      <c r="B1295" s="679" t="s">
        <v>1605</v>
      </c>
      <c r="C1295" s="554" t="s">
        <v>978</v>
      </c>
      <c r="D1295" s="714">
        <v>400.92</v>
      </c>
      <c r="E1295" s="555"/>
    </row>
    <row r="1296" spans="1:5" s="550" customFormat="1">
      <c r="A1296" s="553"/>
      <c r="B1296" s="679" t="s">
        <v>1604</v>
      </c>
      <c r="C1296" s="554" t="s">
        <v>978</v>
      </c>
      <c r="D1296" s="714">
        <v>400.92</v>
      </c>
      <c r="E1296" s="555"/>
    </row>
    <row r="1297" spans="1:5" s="550" customFormat="1">
      <c r="A1297" s="553"/>
      <c r="B1297" s="679" t="s">
        <v>2178</v>
      </c>
      <c r="C1297" s="554" t="s">
        <v>2179</v>
      </c>
      <c r="D1297" s="714">
        <v>1997.46</v>
      </c>
      <c r="E1297" s="555"/>
    </row>
    <row r="1298" spans="1:5" s="550" customFormat="1">
      <c r="A1298" s="553"/>
      <c r="B1298" s="679" t="s">
        <v>2180</v>
      </c>
      <c r="C1298" s="554" t="s">
        <v>1137</v>
      </c>
      <c r="D1298" s="714">
        <v>1719</v>
      </c>
      <c r="E1298" s="555"/>
    </row>
    <row r="1299" spans="1:5" s="550" customFormat="1">
      <c r="A1299" s="553"/>
      <c r="B1299" s="679" t="s">
        <v>2182</v>
      </c>
      <c r="C1299" s="554" t="s">
        <v>988</v>
      </c>
      <c r="D1299" s="714">
        <v>1744.17</v>
      </c>
      <c r="E1299" s="555"/>
    </row>
    <row r="1300" spans="1:5" s="550" customFormat="1">
      <c r="A1300" s="553"/>
      <c r="B1300" s="679" t="s">
        <v>2183</v>
      </c>
      <c r="C1300" s="554" t="s">
        <v>988</v>
      </c>
      <c r="D1300" s="714">
        <v>1744.17</v>
      </c>
      <c r="E1300" s="555"/>
    </row>
    <row r="1301" spans="1:5" s="550" customFormat="1">
      <c r="A1301" s="553"/>
      <c r="B1301" s="679" t="s">
        <v>2184</v>
      </c>
      <c r="C1301" s="554" t="s">
        <v>983</v>
      </c>
      <c r="D1301" s="714">
        <v>483.72</v>
      </c>
      <c r="E1301" s="555"/>
    </row>
    <row r="1302" spans="1:5" s="550" customFormat="1">
      <c r="A1302" s="553"/>
      <c r="B1302" s="679" t="s">
        <v>2186</v>
      </c>
      <c r="C1302" s="554" t="s">
        <v>983</v>
      </c>
      <c r="D1302" s="714">
        <v>374.68</v>
      </c>
      <c r="E1302" s="555"/>
    </row>
    <row r="1303" spans="1:5" s="550" customFormat="1">
      <c r="A1303" s="553"/>
      <c r="B1303" s="679" t="s">
        <v>1603</v>
      </c>
      <c r="C1303" s="554" t="s">
        <v>1068</v>
      </c>
      <c r="D1303" s="714">
        <v>725.93</v>
      </c>
      <c r="E1303" s="555"/>
    </row>
    <row r="1304" spans="1:5" s="550" customFormat="1">
      <c r="A1304" s="553"/>
      <c r="B1304" s="679" t="s">
        <v>1611</v>
      </c>
      <c r="C1304" s="554" t="s">
        <v>983</v>
      </c>
      <c r="D1304" s="714">
        <v>175.64</v>
      </c>
      <c r="E1304" s="555"/>
    </row>
    <row r="1305" spans="1:5" s="550" customFormat="1">
      <c r="A1305" s="553"/>
      <c r="B1305" s="679" t="s">
        <v>1616</v>
      </c>
      <c r="C1305" s="554" t="s">
        <v>998</v>
      </c>
      <c r="D1305" s="714">
        <v>337.2</v>
      </c>
      <c r="E1305" s="555"/>
    </row>
    <row r="1306" spans="1:5" s="550" customFormat="1">
      <c r="A1306" s="553"/>
      <c r="B1306" s="679" t="s">
        <v>2011</v>
      </c>
      <c r="C1306" s="554" t="s">
        <v>978</v>
      </c>
      <c r="D1306" s="714">
        <v>400.92</v>
      </c>
      <c r="E1306" s="555"/>
    </row>
    <row r="1307" spans="1:5" s="550" customFormat="1">
      <c r="A1307" s="553"/>
      <c r="B1307" s="679" t="s">
        <v>2158</v>
      </c>
      <c r="C1307" s="554" t="s">
        <v>996</v>
      </c>
      <c r="D1307" s="714">
        <v>183.4</v>
      </c>
      <c r="E1307" s="555"/>
    </row>
    <row r="1308" spans="1:5" s="550" customFormat="1">
      <c r="A1308" s="553"/>
      <c r="B1308" s="679" t="s">
        <v>2157</v>
      </c>
      <c r="C1308" s="554" t="s">
        <v>996</v>
      </c>
      <c r="D1308" s="714">
        <v>183.4</v>
      </c>
      <c r="E1308" s="555"/>
    </row>
    <row r="1309" spans="1:5" s="550" customFormat="1">
      <c r="A1309" s="553"/>
      <c r="B1309" s="679" t="s">
        <v>2010</v>
      </c>
      <c r="C1309" s="554" t="s">
        <v>978</v>
      </c>
      <c r="D1309" s="714">
        <v>400.92</v>
      </c>
      <c r="E1309" s="555"/>
    </row>
    <row r="1310" spans="1:5" s="550" customFormat="1">
      <c r="A1310" s="553"/>
      <c r="B1310" s="679" t="s">
        <v>2009</v>
      </c>
      <c r="C1310" s="554" t="s">
        <v>978</v>
      </c>
      <c r="D1310" s="714">
        <v>400.92</v>
      </c>
      <c r="E1310" s="555"/>
    </row>
    <row r="1311" spans="1:5" s="550" customFormat="1">
      <c r="A1311" s="553"/>
      <c r="B1311" s="679" t="s">
        <v>2008</v>
      </c>
      <c r="C1311" s="554" t="s">
        <v>978</v>
      </c>
      <c r="D1311" s="714">
        <v>400.92</v>
      </c>
      <c r="E1311" s="555"/>
    </row>
    <row r="1312" spans="1:5" s="550" customFormat="1">
      <c r="A1312" s="553"/>
      <c r="B1312" s="679" t="s">
        <v>2007</v>
      </c>
      <c r="C1312" s="554" t="s">
        <v>983</v>
      </c>
      <c r="D1312" s="714">
        <v>175.64</v>
      </c>
      <c r="E1312" s="555"/>
    </row>
    <row r="1313" spans="1:5" s="550" customFormat="1">
      <c r="A1313" s="553"/>
      <c r="B1313" s="679" t="s">
        <v>2156</v>
      </c>
      <c r="C1313" s="554" t="s">
        <v>983</v>
      </c>
      <c r="D1313" s="714">
        <v>175.64</v>
      </c>
      <c r="E1313" s="555"/>
    </row>
    <row r="1314" spans="1:5" s="550" customFormat="1">
      <c r="A1314" s="553"/>
      <c r="B1314" s="679" t="s">
        <v>2155</v>
      </c>
      <c r="C1314" s="554" t="s">
        <v>978</v>
      </c>
      <c r="D1314" s="714">
        <v>400.92</v>
      </c>
      <c r="E1314" s="555"/>
    </row>
    <row r="1315" spans="1:5" s="550" customFormat="1">
      <c r="A1315" s="553"/>
      <c r="B1315" s="679" t="s">
        <v>2006</v>
      </c>
      <c r="C1315" s="554" t="s">
        <v>983</v>
      </c>
      <c r="D1315" s="714">
        <v>175.64</v>
      </c>
      <c r="E1315" s="555"/>
    </row>
    <row r="1316" spans="1:5" s="550" customFormat="1">
      <c r="A1316" s="553"/>
      <c r="B1316" s="679" t="s">
        <v>2151</v>
      </c>
      <c r="C1316" s="554" t="s">
        <v>978</v>
      </c>
      <c r="D1316" s="714">
        <v>400.92</v>
      </c>
      <c r="E1316" s="555"/>
    </row>
    <row r="1317" spans="1:5" s="550" customFormat="1">
      <c r="A1317" s="553"/>
      <c r="B1317" s="679" t="s">
        <v>2005</v>
      </c>
      <c r="C1317" s="554" t="s">
        <v>1087</v>
      </c>
      <c r="D1317" s="714">
        <v>365.53</v>
      </c>
      <c r="E1317" s="555"/>
    </row>
    <row r="1318" spans="1:5" s="550" customFormat="1">
      <c r="A1318" s="553"/>
      <c r="B1318" s="679" t="s">
        <v>2004</v>
      </c>
      <c r="C1318" s="554" t="s">
        <v>998</v>
      </c>
      <c r="D1318" s="714">
        <v>337.2</v>
      </c>
      <c r="E1318" s="555"/>
    </row>
    <row r="1319" spans="1:5" s="550" customFormat="1">
      <c r="A1319" s="553"/>
      <c r="B1319" s="679" t="s">
        <v>1994</v>
      </c>
      <c r="C1319" s="554" t="s">
        <v>998</v>
      </c>
      <c r="D1319" s="714">
        <v>337.2</v>
      </c>
      <c r="E1319" s="555"/>
    </row>
    <row r="1320" spans="1:5" s="550" customFormat="1">
      <c r="A1320" s="553"/>
      <c r="B1320" s="679" t="s">
        <v>1993</v>
      </c>
      <c r="C1320" s="554" t="s">
        <v>998</v>
      </c>
      <c r="D1320" s="714">
        <v>337.2</v>
      </c>
      <c r="E1320" s="555"/>
    </row>
    <row r="1321" spans="1:5" s="550" customFormat="1">
      <c r="A1321" s="553"/>
      <c r="B1321" s="679" t="s">
        <v>1992</v>
      </c>
      <c r="C1321" s="554" t="s">
        <v>1092</v>
      </c>
      <c r="D1321" s="714">
        <v>759.07</v>
      </c>
      <c r="E1321" s="555"/>
    </row>
    <row r="1322" spans="1:5" s="550" customFormat="1">
      <c r="A1322" s="553"/>
      <c r="B1322" s="679" t="s">
        <v>1991</v>
      </c>
      <c r="C1322" s="554" t="s">
        <v>1002</v>
      </c>
      <c r="D1322" s="714">
        <v>542.9</v>
      </c>
      <c r="E1322" s="555"/>
    </row>
    <row r="1323" spans="1:5" s="550" customFormat="1">
      <c r="A1323" s="553"/>
      <c r="B1323" s="679" t="s">
        <v>1988</v>
      </c>
      <c r="C1323" s="554" t="s">
        <v>1002</v>
      </c>
      <c r="D1323" s="714">
        <v>542.9</v>
      </c>
      <c r="E1323" s="555"/>
    </row>
    <row r="1324" spans="1:5" s="550" customFormat="1">
      <c r="A1324" s="553"/>
      <c r="B1324" s="679" t="s">
        <v>2150</v>
      </c>
      <c r="C1324" s="554" t="s">
        <v>978</v>
      </c>
      <c r="D1324" s="714">
        <v>400.92</v>
      </c>
      <c r="E1324" s="555"/>
    </row>
    <row r="1325" spans="1:5" s="550" customFormat="1">
      <c r="A1325" s="553"/>
      <c r="B1325" s="679" t="s">
        <v>2149</v>
      </c>
      <c r="C1325" s="554" t="s">
        <v>978</v>
      </c>
      <c r="D1325" s="714">
        <v>400.92</v>
      </c>
      <c r="E1325" s="555"/>
    </row>
    <row r="1326" spans="1:5" s="550" customFormat="1">
      <c r="A1326" s="553"/>
      <c r="B1326" s="679" t="s">
        <v>2146</v>
      </c>
      <c r="C1326" s="554" t="s">
        <v>978</v>
      </c>
      <c r="D1326" s="714">
        <v>400.92</v>
      </c>
      <c r="E1326" s="555"/>
    </row>
    <row r="1327" spans="1:5" s="550" customFormat="1">
      <c r="A1327" s="553"/>
      <c r="B1327" s="679" t="s">
        <v>2143</v>
      </c>
      <c r="C1327" s="554" t="s">
        <v>1068</v>
      </c>
      <c r="D1327" s="714">
        <v>725.93</v>
      </c>
      <c r="E1327" s="555"/>
    </row>
    <row r="1328" spans="1:5" s="550" customFormat="1">
      <c r="A1328" s="553"/>
      <c r="B1328" s="679" t="s">
        <v>2142</v>
      </c>
      <c r="C1328" s="554" t="s">
        <v>1068</v>
      </c>
      <c r="D1328" s="714">
        <v>725.93</v>
      </c>
      <c r="E1328" s="555"/>
    </row>
    <row r="1329" spans="1:5" s="550" customFormat="1">
      <c r="A1329" s="553"/>
      <c r="B1329" s="679" t="s">
        <v>2139</v>
      </c>
      <c r="C1329" s="554" t="s">
        <v>983</v>
      </c>
      <c r="D1329" s="714">
        <v>216.73</v>
      </c>
      <c r="E1329" s="555"/>
    </row>
    <row r="1330" spans="1:5" s="550" customFormat="1">
      <c r="A1330" s="553"/>
      <c r="B1330" s="679" t="s">
        <v>2138</v>
      </c>
      <c r="C1330" s="554" t="s">
        <v>988</v>
      </c>
      <c r="D1330" s="714">
        <v>1744.17</v>
      </c>
      <c r="E1330" s="555"/>
    </row>
    <row r="1331" spans="1:5" s="550" customFormat="1">
      <c r="A1331" s="553"/>
      <c r="B1331" s="679" t="s">
        <v>2114</v>
      </c>
      <c r="C1331" s="554" t="s">
        <v>1957</v>
      </c>
      <c r="D1331" s="714">
        <v>779.97</v>
      </c>
      <c r="E1331" s="555"/>
    </row>
    <row r="1332" spans="1:5" s="550" customFormat="1">
      <c r="A1332" s="553"/>
      <c r="B1332" s="679" t="s">
        <v>2134</v>
      </c>
      <c r="C1332" s="554" t="s">
        <v>988</v>
      </c>
      <c r="D1332" s="714">
        <v>1744.17</v>
      </c>
      <c r="E1332" s="555"/>
    </row>
    <row r="1333" spans="1:5" s="550" customFormat="1">
      <c r="A1333" s="553"/>
      <c r="B1333" s="679" t="s">
        <v>1615</v>
      </c>
      <c r="C1333" s="554" t="s">
        <v>998</v>
      </c>
      <c r="D1333" s="714">
        <v>337.2</v>
      </c>
      <c r="E1333" s="555"/>
    </row>
    <row r="1334" spans="1:5" s="550" customFormat="1">
      <c r="A1334" s="553"/>
      <c r="B1334" s="679" t="s">
        <v>2202</v>
      </c>
      <c r="C1334" s="554" t="s">
        <v>988</v>
      </c>
      <c r="D1334" s="714">
        <v>1744.17</v>
      </c>
      <c r="E1334" s="555"/>
    </row>
    <row r="1335" spans="1:5" s="550" customFormat="1">
      <c r="A1335" s="553"/>
      <c r="B1335" s="679" t="s">
        <v>2200</v>
      </c>
      <c r="C1335" s="554" t="s">
        <v>1002</v>
      </c>
      <c r="D1335" s="714">
        <v>1693.88</v>
      </c>
      <c r="E1335" s="555"/>
    </row>
    <row r="1336" spans="1:5" s="550" customFormat="1">
      <c r="A1336" s="553"/>
      <c r="B1336" s="679" t="s">
        <v>2199</v>
      </c>
      <c r="C1336" s="554" t="s">
        <v>983</v>
      </c>
      <c r="D1336" s="714">
        <v>483.72</v>
      </c>
      <c r="E1336" s="555"/>
    </row>
    <row r="1337" spans="1:5" s="550" customFormat="1">
      <c r="A1337" s="553"/>
      <c r="B1337" s="679" t="s">
        <v>2198</v>
      </c>
      <c r="C1337" s="554" t="s">
        <v>990</v>
      </c>
      <c r="D1337" s="714">
        <v>829.4</v>
      </c>
      <c r="E1337" s="555"/>
    </row>
    <row r="1338" spans="1:5" s="550" customFormat="1">
      <c r="A1338" s="553"/>
      <c r="B1338" s="679" t="s">
        <v>3819</v>
      </c>
      <c r="C1338" s="554" t="s">
        <v>983</v>
      </c>
      <c r="D1338" s="714">
        <v>489.52</v>
      </c>
      <c r="E1338" s="555"/>
    </row>
    <row r="1339" spans="1:5" s="550" customFormat="1">
      <c r="A1339" s="553"/>
      <c r="B1339" s="679" t="s">
        <v>3820</v>
      </c>
      <c r="C1339" s="554" t="s">
        <v>983</v>
      </c>
      <c r="D1339" s="714">
        <v>489.52</v>
      </c>
      <c r="E1339" s="555"/>
    </row>
    <row r="1340" spans="1:5" s="550" customFormat="1">
      <c r="A1340" s="553"/>
      <c r="B1340" s="679" t="s">
        <v>1514</v>
      </c>
      <c r="C1340" s="554" t="s">
        <v>1002</v>
      </c>
      <c r="D1340" s="714">
        <v>542.9</v>
      </c>
      <c r="E1340" s="555"/>
    </row>
    <row r="1341" spans="1:5" s="550" customFormat="1">
      <c r="A1341" s="553"/>
      <c r="B1341" s="679" t="s">
        <v>1614</v>
      </c>
      <c r="C1341" s="554" t="s">
        <v>996</v>
      </c>
      <c r="D1341" s="714">
        <v>183.4</v>
      </c>
      <c r="E1341" s="555"/>
    </row>
    <row r="1342" spans="1:5" s="550" customFormat="1">
      <c r="A1342" s="553"/>
      <c r="B1342" s="679" t="s">
        <v>1613</v>
      </c>
      <c r="C1342" s="554" t="s">
        <v>983</v>
      </c>
      <c r="D1342" s="714">
        <v>175.64</v>
      </c>
      <c r="E1342" s="555"/>
    </row>
    <row r="1343" spans="1:5" s="550" customFormat="1">
      <c r="A1343" s="553"/>
      <c r="B1343" s="679" t="s">
        <v>1612</v>
      </c>
      <c r="C1343" s="554" t="s">
        <v>983</v>
      </c>
      <c r="D1343" s="714">
        <v>175.64</v>
      </c>
      <c r="E1343" s="555"/>
    </row>
    <row r="1344" spans="1:5" s="550" customFormat="1">
      <c r="A1344" s="553"/>
      <c r="B1344" s="679" t="s">
        <v>1602</v>
      </c>
      <c r="C1344" s="554" t="s">
        <v>983</v>
      </c>
      <c r="D1344" s="714">
        <v>483.72</v>
      </c>
      <c r="E1344" s="555"/>
    </row>
    <row r="1345" spans="1:5" s="550" customFormat="1">
      <c r="A1345" s="553"/>
      <c r="B1345" s="679" t="s">
        <v>2244</v>
      </c>
      <c r="C1345" s="554" t="s">
        <v>1296</v>
      </c>
      <c r="D1345" s="714">
        <v>1300</v>
      </c>
      <c r="E1345" s="555"/>
    </row>
    <row r="1346" spans="1:5" s="550" customFormat="1">
      <c r="A1346" s="553"/>
      <c r="B1346" s="679" t="s">
        <v>2024</v>
      </c>
      <c r="C1346" s="554" t="s">
        <v>983</v>
      </c>
      <c r="D1346" s="714">
        <v>175.64</v>
      </c>
      <c r="E1346" s="555"/>
    </row>
    <row r="1347" spans="1:5" s="550" customFormat="1">
      <c r="A1347" s="553"/>
      <c r="B1347" s="679" t="s">
        <v>2023</v>
      </c>
      <c r="C1347" s="554" t="s">
        <v>983</v>
      </c>
      <c r="D1347" s="714">
        <v>175.64</v>
      </c>
      <c r="E1347" s="555"/>
    </row>
    <row r="1348" spans="1:5" s="550" customFormat="1">
      <c r="A1348" s="553"/>
      <c r="B1348" s="679" t="s">
        <v>2242</v>
      </c>
      <c r="C1348" s="554" t="s">
        <v>983</v>
      </c>
      <c r="D1348" s="714">
        <v>175.64</v>
      </c>
      <c r="E1348" s="555"/>
    </row>
    <row r="1349" spans="1:5" s="550" customFormat="1">
      <c r="A1349" s="553"/>
      <c r="B1349" s="679" t="s">
        <v>2241</v>
      </c>
      <c r="C1349" s="554" t="s">
        <v>1087</v>
      </c>
      <c r="D1349" s="714">
        <v>365.53</v>
      </c>
      <c r="E1349" s="555"/>
    </row>
    <row r="1350" spans="1:5" s="550" customFormat="1">
      <c r="A1350" s="553"/>
      <c r="B1350" s="679" t="s">
        <v>2245</v>
      </c>
      <c r="C1350" s="554" t="s">
        <v>998</v>
      </c>
      <c r="D1350" s="714">
        <v>337.2</v>
      </c>
      <c r="E1350" s="555"/>
    </row>
    <row r="1351" spans="1:5" s="550" customFormat="1">
      <c r="A1351" s="553"/>
      <c r="B1351" s="679" t="s">
        <v>2238</v>
      </c>
      <c r="C1351" s="554" t="s">
        <v>996</v>
      </c>
      <c r="D1351" s="714">
        <v>183.4</v>
      </c>
      <c r="E1351" s="555"/>
    </row>
    <row r="1352" spans="1:5" s="550" customFormat="1">
      <c r="A1352" s="553"/>
      <c r="B1352" s="679" t="s">
        <v>2246</v>
      </c>
      <c r="C1352" s="554" t="s">
        <v>998</v>
      </c>
      <c r="D1352" s="714">
        <v>337.2</v>
      </c>
      <c r="E1352" s="555"/>
    </row>
    <row r="1353" spans="1:5" s="550" customFormat="1">
      <c r="A1353" s="553"/>
      <c r="B1353" s="679" t="s">
        <v>2247</v>
      </c>
      <c r="C1353" s="554" t="s">
        <v>998</v>
      </c>
      <c r="D1353" s="714">
        <v>337.2</v>
      </c>
      <c r="E1353" s="555"/>
    </row>
    <row r="1354" spans="1:5" s="550" customFormat="1">
      <c r="A1354" s="553"/>
      <c r="B1354" s="679" t="s">
        <v>2248</v>
      </c>
      <c r="C1354" s="554" t="s">
        <v>1089</v>
      </c>
      <c r="D1354" s="714">
        <v>510.01</v>
      </c>
      <c r="E1354" s="555"/>
    </row>
    <row r="1355" spans="1:5" s="550" customFormat="1">
      <c r="A1355" s="553"/>
      <c r="B1355" s="679" t="s">
        <v>2249</v>
      </c>
      <c r="C1355" s="554" t="s">
        <v>2250</v>
      </c>
      <c r="D1355" s="714">
        <v>1780.92</v>
      </c>
      <c r="E1355" s="555"/>
    </row>
    <row r="1356" spans="1:5" s="550" customFormat="1">
      <c r="A1356" s="553"/>
      <c r="B1356" s="679" t="s">
        <v>2251</v>
      </c>
      <c r="C1356" s="554" t="s">
        <v>978</v>
      </c>
      <c r="D1356" s="714">
        <v>400.92</v>
      </c>
      <c r="E1356" s="555"/>
    </row>
    <row r="1357" spans="1:5" s="550" customFormat="1">
      <c r="A1357" s="553"/>
      <c r="B1357" s="679" t="s">
        <v>2252</v>
      </c>
      <c r="C1357" s="554" t="s">
        <v>978</v>
      </c>
      <c r="D1357" s="714">
        <v>400.92</v>
      </c>
      <c r="E1357" s="555"/>
    </row>
    <row r="1358" spans="1:5" s="550" customFormat="1">
      <c r="A1358" s="553"/>
      <c r="B1358" s="679" t="s">
        <v>2267</v>
      </c>
      <c r="C1358" s="554" t="s">
        <v>978</v>
      </c>
      <c r="D1358" s="714">
        <v>400.92</v>
      </c>
      <c r="E1358" s="555"/>
    </row>
    <row r="1359" spans="1:5" s="550" customFormat="1">
      <c r="A1359" s="553"/>
      <c r="B1359" s="679" t="s">
        <v>2268</v>
      </c>
      <c r="C1359" s="554" t="s">
        <v>1158</v>
      </c>
      <c r="D1359" s="714">
        <v>2040.28</v>
      </c>
      <c r="E1359" s="555"/>
    </row>
    <row r="1360" spans="1:5" s="550" customFormat="1">
      <c r="A1360" s="553"/>
      <c r="B1360" s="679" t="s">
        <v>2269</v>
      </c>
      <c r="C1360" s="554" t="s">
        <v>1178</v>
      </c>
      <c r="D1360" s="714">
        <v>954.1</v>
      </c>
      <c r="E1360" s="555"/>
    </row>
    <row r="1361" spans="1:5" s="550" customFormat="1">
      <c r="A1361" s="553"/>
      <c r="B1361" s="679" t="s">
        <v>2237</v>
      </c>
      <c r="C1361" s="554" t="s">
        <v>1002</v>
      </c>
      <c r="D1361" s="714">
        <v>542.9</v>
      </c>
      <c r="E1361" s="555"/>
    </row>
    <row r="1362" spans="1:5" s="550" customFormat="1">
      <c r="A1362" s="553"/>
      <c r="B1362" s="679" t="s">
        <v>2270</v>
      </c>
      <c r="C1362" s="554" t="s">
        <v>988</v>
      </c>
      <c r="D1362" s="714">
        <v>1744.17</v>
      </c>
      <c r="E1362" s="555"/>
    </row>
    <row r="1363" spans="1:5" s="550" customFormat="1">
      <c r="A1363" s="553"/>
      <c r="B1363" s="679" t="s">
        <v>2271</v>
      </c>
      <c r="C1363" s="554" t="s">
        <v>988</v>
      </c>
      <c r="D1363" s="714">
        <v>1744.17</v>
      </c>
      <c r="E1363" s="555"/>
    </row>
    <row r="1364" spans="1:5" s="550" customFormat="1">
      <c r="A1364" s="553"/>
      <c r="B1364" s="679" t="s">
        <v>2272</v>
      </c>
      <c r="C1364" s="554" t="s">
        <v>983</v>
      </c>
      <c r="D1364" s="714">
        <v>483.72</v>
      </c>
      <c r="E1364" s="555"/>
    </row>
    <row r="1365" spans="1:5" s="550" customFormat="1">
      <c r="A1365" s="553"/>
      <c r="B1365" s="679" t="s">
        <v>2273</v>
      </c>
      <c r="C1365" s="554" t="s">
        <v>983</v>
      </c>
      <c r="D1365" s="714">
        <v>483.72</v>
      </c>
      <c r="E1365" s="555"/>
    </row>
    <row r="1366" spans="1:5" s="550" customFormat="1">
      <c r="A1366" s="553"/>
      <c r="B1366" s="679" t="s">
        <v>2274</v>
      </c>
      <c r="C1366" s="554" t="s">
        <v>983</v>
      </c>
      <c r="D1366" s="714">
        <v>483.72</v>
      </c>
      <c r="E1366" s="555"/>
    </row>
    <row r="1367" spans="1:5" s="550" customFormat="1">
      <c r="A1367" s="553"/>
      <c r="B1367" s="679" t="s">
        <v>2275</v>
      </c>
      <c r="C1367" s="554" t="s">
        <v>983</v>
      </c>
      <c r="D1367" s="714">
        <v>483.72</v>
      </c>
      <c r="E1367" s="555"/>
    </row>
    <row r="1368" spans="1:5" s="550" customFormat="1">
      <c r="A1368" s="553"/>
      <c r="B1368" s="679" t="s">
        <v>2276</v>
      </c>
      <c r="C1368" s="554" t="s">
        <v>983</v>
      </c>
      <c r="D1368" s="714">
        <v>483.72</v>
      </c>
      <c r="E1368" s="555"/>
    </row>
    <row r="1369" spans="1:5" s="550" customFormat="1">
      <c r="A1369" s="553"/>
      <c r="B1369" s="679" t="s">
        <v>2277</v>
      </c>
      <c r="C1369" s="554" t="s">
        <v>983</v>
      </c>
      <c r="D1369" s="714">
        <v>483.72</v>
      </c>
      <c r="E1369" s="555"/>
    </row>
    <row r="1370" spans="1:5" s="550" customFormat="1">
      <c r="A1370" s="553"/>
      <c r="B1370" s="679" t="s">
        <v>2278</v>
      </c>
      <c r="C1370" s="554" t="s">
        <v>983</v>
      </c>
      <c r="D1370" s="714">
        <v>483.72</v>
      </c>
      <c r="E1370" s="555"/>
    </row>
    <row r="1371" spans="1:5" s="550" customFormat="1">
      <c r="A1371" s="553"/>
      <c r="B1371" s="679" t="s">
        <v>2279</v>
      </c>
      <c r="C1371" s="554" t="s">
        <v>983</v>
      </c>
      <c r="D1371" s="714">
        <v>483.72</v>
      </c>
      <c r="E1371" s="555"/>
    </row>
    <row r="1372" spans="1:5" s="550" customFormat="1">
      <c r="A1372" s="553"/>
      <c r="B1372" s="679" t="s">
        <v>2280</v>
      </c>
      <c r="C1372" s="554" t="s">
        <v>1006</v>
      </c>
      <c r="D1372" s="714">
        <v>2297.96</v>
      </c>
      <c r="E1372" s="555"/>
    </row>
    <row r="1373" spans="1:5" s="550" customFormat="1">
      <c r="A1373" s="553"/>
      <c r="B1373" s="679" t="s">
        <v>2207</v>
      </c>
      <c r="C1373" s="554" t="s">
        <v>990</v>
      </c>
      <c r="D1373" s="714">
        <v>829.4</v>
      </c>
      <c r="E1373" s="555"/>
    </row>
    <row r="1374" spans="1:5" s="550" customFormat="1">
      <c r="A1374" s="553"/>
      <c r="B1374" s="679" t="s">
        <v>3821</v>
      </c>
      <c r="C1374" s="554" t="s">
        <v>983</v>
      </c>
      <c r="D1374" s="714">
        <v>489.52</v>
      </c>
      <c r="E1374" s="555"/>
    </row>
    <row r="1375" spans="1:5" s="550" customFormat="1">
      <c r="A1375" s="553"/>
      <c r="B1375" s="679" t="s">
        <v>1524</v>
      </c>
      <c r="C1375" s="554" t="s">
        <v>983</v>
      </c>
      <c r="D1375" s="714">
        <v>175.64</v>
      </c>
      <c r="E1375" s="555"/>
    </row>
    <row r="1376" spans="1:5" s="550" customFormat="1">
      <c r="A1376" s="553"/>
      <c r="B1376" s="679" t="s">
        <v>1525</v>
      </c>
      <c r="C1376" s="554" t="s">
        <v>1092</v>
      </c>
      <c r="D1376" s="714">
        <v>759.08</v>
      </c>
      <c r="E1376" s="555"/>
    </row>
    <row r="1377" spans="1:5" s="550" customFormat="1">
      <c r="A1377" s="553"/>
      <c r="B1377" s="679" t="s">
        <v>1526</v>
      </c>
      <c r="C1377" s="554" t="s">
        <v>1092</v>
      </c>
      <c r="D1377" s="714">
        <v>759.08</v>
      </c>
      <c r="E1377" s="555"/>
    </row>
    <row r="1378" spans="1:5" s="550" customFormat="1">
      <c r="A1378" s="553"/>
      <c r="B1378" s="679" t="s">
        <v>1532</v>
      </c>
      <c r="C1378" s="554" t="s">
        <v>1002</v>
      </c>
      <c r="D1378" s="714">
        <v>542.9</v>
      </c>
      <c r="E1378" s="555"/>
    </row>
    <row r="1379" spans="1:5" s="550" customFormat="1">
      <c r="A1379" s="553"/>
      <c r="B1379" s="679" t="s">
        <v>1531</v>
      </c>
      <c r="C1379" s="554" t="s">
        <v>1002</v>
      </c>
      <c r="D1379" s="714">
        <v>542.9</v>
      </c>
      <c r="E1379" s="555"/>
    </row>
    <row r="1380" spans="1:5" s="550" customFormat="1">
      <c r="A1380" s="553"/>
      <c r="B1380" s="679" t="s">
        <v>1530</v>
      </c>
      <c r="C1380" s="554" t="s">
        <v>1002</v>
      </c>
      <c r="D1380" s="714">
        <v>542.9</v>
      </c>
      <c r="E1380" s="555"/>
    </row>
    <row r="1381" spans="1:5" s="550" customFormat="1">
      <c r="A1381" s="553"/>
      <c r="B1381" s="679" t="s">
        <v>1527</v>
      </c>
      <c r="C1381" s="554" t="s">
        <v>1200</v>
      </c>
      <c r="D1381" s="714">
        <v>600</v>
      </c>
      <c r="E1381" s="555"/>
    </row>
    <row r="1382" spans="1:5" s="550" customFormat="1">
      <c r="A1382" s="553"/>
      <c r="B1382" s="679" t="s">
        <v>1528</v>
      </c>
      <c r="C1382" s="554" t="s">
        <v>1021</v>
      </c>
      <c r="D1382" s="714">
        <v>210.29</v>
      </c>
      <c r="E1382" s="555"/>
    </row>
    <row r="1383" spans="1:5" s="550" customFormat="1">
      <c r="A1383" s="553"/>
      <c r="B1383" s="679" t="s">
        <v>1529</v>
      </c>
      <c r="C1383" s="554" t="s">
        <v>1002</v>
      </c>
      <c r="D1383" s="714">
        <v>542.9</v>
      </c>
      <c r="E1383" s="555"/>
    </row>
    <row r="1384" spans="1:5" s="550" customFormat="1">
      <c r="A1384" s="553"/>
      <c r="B1384" s="679" t="s">
        <v>2167</v>
      </c>
      <c r="C1384" s="554" t="s">
        <v>1200</v>
      </c>
      <c r="D1384" s="714">
        <v>600</v>
      </c>
      <c r="E1384" s="555"/>
    </row>
    <row r="1385" spans="1:5" s="550" customFormat="1">
      <c r="A1385" s="553"/>
      <c r="B1385" s="679" t="s">
        <v>1601</v>
      </c>
      <c r="C1385" s="554" t="s">
        <v>983</v>
      </c>
      <c r="D1385" s="714">
        <v>483.72</v>
      </c>
      <c r="E1385" s="555"/>
    </row>
    <row r="1386" spans="1:5" s="550" customFormat="1">
      <c r="A1386" s="553"/>
      <c r="B1386" s="679" t="s">
        <v>1600</v>
      </c>
      <c r="C1386" s="554" t="s">
        <v>983</v>
      </c>
      <c r="D1386" s="714">
        <v>483.72</v>
      </c>
      <c r="E1386" s="555"/>
    </row>
    <row r="1387" spans="1:5" s="550" customFormat="1">
      <c r="A1387" s="553"/>
      <c r="B1387" s="679" t="s">
        <v>1569</v>
      </c>
      <c r="C1387" s="554" t="s">
        <v>983</v>
      </c>
      <c r="D1387" s="714">
        <v>483.72</v>
      </c>
      <c r="E1387" s="555"/>
    </row>
    <row r="1388" spans="1:5" s="550" customFormat="1">
      <c r="A1388" s="553"/>
      <c r="B1388" s="679" t="s">
        <v>1560</v>
      </c>
      <c r="C1388" s="554" t="s">
        <v>983</v>
      </c>
      <c r="D1388" s="714">
        <v>483.72</v>
      </c>
      <c r="E1388" s="555"/>
    </row>
    <row r="1389" spans="1:5" s="550" customFormat="1">
      <c r="A1389" s="553"/>
      <c r="B1389" s="679" t="s">
        <v>3822</v>
      </c>
      <c r="C1389" s="554" t="s">
        <v>983</v>
      </c>
      <c r="D1389" s="714">
        <v>489.52</v>
      </c>
      <c r="E1389" s="555"/>
    </row>
    <row r="1390" spans="1:5" s="550" customFormat="1">
      <c r="A1390" s="553"/>
      <c r="B1390" s="679" t="s">
        <v>1509</v>
      </c>
      <c r="C1390" s="554" t="s">
        <v>983</v>
      </c>
      <c r="D1390" s="714">
        <v>374.68</v>
      </c>
      <c r="E1390" s="555"/>
    </row>
    <row r="1391" spans="1:5" s="550" customFormat="1">
      <c r="A1391" s="553"/>
      <c r="B1391" s="679" t="s">
        <v>1535</v>
      </c>
      <c r="C1391" s="554" t="s">
        <v>1080</v>
      </c>
      <c r="D1391" s="714">
        <v>2981.2</v>
      </c>
      <c r="E1391" s="555"/>
    </row>
    <row r="1392" spans="1:5" s="550" customFormat="1">
      <c r="A1392" s="553"/>
      <c r="B1392" s="679" t="s">
        <v>3823</v>
      </c>
      <c r="C1392" s="554" t="s">
        <v>983</v>
      </c>
      <c r="D1392" s="714">
        <v>489.52</v>
      </c>
      <c r="E1392" s="555"/>
    </row>
    <row r="1393" spans="1:5" s="550" customFormat="1">
      <c r="A1393" s="553"/>
      <c r="B1393" s="679" t="s">
        <v>2042</v>
      </c>
      <c r="C1393" s="554" t="s">
        <v>1147</v>
      </c>
      <c r="D1393" s="714">
        <v>635.67999999999995</v>
      </c>
      <c r="E1393" s="555"/>
    </row>
    <row r="1394" spans="1:5" s="550" customFormat="1">
      <c r="A1394" s="553"/>
      <c r="B1394" s="679" t="s">
        <v>2041</v>
      </c>
      <c r="C1394" s="554" t="s">
        <v>990</v>
      </c>
      <c r="D1394" s="714">
        <v>829.4</v>
      </c>
      <c r="E1394" s="555"/>
    </row>
    <row r="1395" spans="1:5" s="550" customFormat="1">
      <c r="A1395" s="553"/>
      <c r="B1395" s="679" t="s">
        <v>2040</v>
      </c>
      <c r="C1395" s="554" t="s">
        <v>1006</v>
      </c>
      <c r="D1395" s="714">
        <v>2297.96</v>
      </c>
      <c r="E1395" s="555"/>
    </row>
    <row r="1396" spans="1:5" s="550" customFormat="1">
      <c r="A1396" s="553"/>
      <c r="B1396" s="679" t="s">
        <v>2039</v>
      </c>
      <c r="C1396" s="554" t="s">
        <v>983</v>
      </c>
      <c r="D1396" s="714">
        <v>483.72</v>
      </c>
      <c r="E1396" s="555"/>
    </row>
    <row r="1397" spans="1:5" s="550" customFormat="1">
      <c r="A1397" s="553"/>
      <c r="B1397" s="679" t="s">
        <v>1508</v>
      </c>
      <c r="C1397" s="554" t="s">
        <v>1025</v>
      </c>
      <c r="D1397" s="714">
        <v>1200.5999999999999</v>
      </c>
      <c r="E1397" s="555"/>
    </row>
    <row r="1398" spans="1:5" s="550" customFormat="1">
      <c r="A1398" s="553"/>
      <c r="B1398" s="679" t="s">
        <v>2038</v>
      </c>
      <c r="C1398" s="554" t="s">
        <v>983</v>
      </c>
      <c r="D1398" s="714">
        <v>483.72</v>
      </c>
      <c r="E1398" s="555"/>
    </row>
    <row r="1399" spans="1:5" s="550" customFormat="1">
      <c r="A1399" s="553"/>
      <c r="B1399" s="679" t="s">
        <v>2037</v>
      </c>
      <c r="C1399" s="554" t="s">
        <v>1010</v>
      </c>
      <c r="D1399" s="714">
        <v>1032.4000000000001</v>
      </c>
      <c r="E1399" s="555"/>
    </row>
    <row r="1400" spans="1:5" s="550" customFormat="1">
      <c r="A1400" s="553"/>
      <c r="B1400" s="679" t="s">
        <v>1507</v>
      </c>
      <c r="C1400" s="554" t="s">
        <v>1147</v>
      </c>
      <c r="D1400" s="714">
        <v>635.67999999999995</v>
      </c>
      <c r="E1400" s="555"/>
    </row>
    <row r="1401" spans="1:5" s="550" customFormat="1">
      <c r="A1401" s="553"/>
      <c r="B1401" s="679" t="s">
        <v>1510</v>
      </c>
      <c r="C1401" s="554" t="s">
        <v>983</v>
      </c>
      <c r="D1401" s="714">
        <v>483.72</v>
      </c>
      <c r="E1401" s="555"/>
    </row>
    <row r="1402" spans="1:5" s="550" customFormat="1">
      <c r="A1402" s="553"/>
      <c r="B1402" s="679" t="s">
        <v>1511</v>
      </c>
      <c r="C1402" s="554" t="s">
        <v>988</v>
      </c>
      <c r="D1402" s="714">
        <v>1744.17</v>
      </c>
      <c r="E1402" s="555"/>
    </row>
    <row r="1403" spans="1:5" s="550" customFormat="1">
      <c r="A1403" s="553"/>
      <c r="B1403" s="679" t="s">
        <v>2141</v>
      </c>
      <c r="C1403" s="554" t="s">
        <v>1395</v>
      </c>
      <c r="D1403" s="714">
        <v>436.45</v>
      </c>
      <c r="E1403" s="555"/>
    </row>
    <row r="1404" spans="1:5" s="550" customFormat="1">
      <c r="A1404" s="553"/>
      <c r="B1404" s="679" t="s">
        <v>2154</v>
      </c>
      <c r="C1404" s="554" t="s">
        <v>1207</v>
      </c>
      <c r="D1404" s="714">
        <v>2686.56</v>
      </c>
      <c r="E1404" s="555"/>
    </row>
    <row r="1405" spans="1:5" s="550" customFormat="1">
      <c r="A1405" s="553"/>
      <c r="B1405" s="679" t="s">
        <v>2036</v>
      </c>
      <c r="C1405" s="554" t="s">
        <v>1002</v>
      </c>
      <c r="D1405" s="714">
        <v>1693.88</v>
      </c>
      <c r="E1405" s="555"/>
    </row>
    <row r="1406" spans="1:5" s="550" customFormat="1">
      <c r="A1406" s="553"/>
      <c r="B1406" s="679" t="s">
        <v>1534</v>
      </c>
      <c r="C1406" s="554" t="s">
        <v>1025</v>
      </c>
      <c r="D1406" s="714">
        <v>1200.5999999999999</v>
      </c>
      <c r="E1406" s="555"/>
    </row>
    <row r="1407" spans="1:5" s="550" customFormat="1">
      <c r="A1407" s="553"/>
      <c r="B1407" s="679" t="s">
        <v>1533</v>
      </c>
      <c r="C1407" s="554" t="s">
        <v>1147</v>
      </c>
      <c r="D1407" s="714">
        <v>635.67999999999995</v>
      </c>
      <c r="E1407" s="555"/>
    </row>
    <row r="1408" spans="1:5" s="550" customFormat="1">
      <c r="A1408" s="553"/>
      <c r="B1408" s="679" t="s">
        <v>1512</v>
      </c>
      <c r="C1408" s="554" t="s">
        <v>978</v>
      </c>
      <c r="D1408" s="714">
        <v>400.92</v>
      </c>
      <c r="E1408" s="555"/>
    </row>
    <row r="1409" spans="1:5" s="550" customFormat="1">
      <c r="A1409" s="553"/>
      <c r="B1409" s="679" t="s">
        <v>1513</v>
      </c>
      <c r="C1409" s="554" t="s">
        <v>978</v>
      </c>
      <c r="D1409" s="714">
        <v>400.92</v>
      </c>
      <c r="E1409" s="555"/>
    </row>
    <row r="1410" spans="1:5" s="550" customFormat="1">
      <c r="A1410" s="553"/>
      <c r="B1410" s="679" t="s">
        <v>1521</v>
      </c>
      <c r="C1410" s="554" t="s">
        <v>978</v>
      </c>
      <c r="D1410" s="714">
        <v>400.92</v>
      </c>
      <c r="E1410" s="555"/>
    </row>
    <row r="1411" spans="1:5" s="550" customFormat="1">
      <c r="A1411" s="553"/>
      <c r="B1411" s="679" t="s">
        <v>2031</v>
      </c>
      <c r="C1411" s="554" t="s">
        <v>1191</v>
      </c>
      <c r="D1411" s="714">
        <v>1987.22</v>
      </c>
      <c r="E1411" s="555"/>
    </row>
    <row r="1412" spans="1:5" s="550" customFormat="1">
      <c r="A1412" s="553"/>
      <c r="B1412" s="679" t="s">
        <v>1522</v>
      </c>
      <c r="C1412" s="554" t="s">
        <v>983</v>
      </c>
      <c r="D1412" s="714">
        <v>175.64</v>
      </c>
      <c r="E1412" s="555"/>
    </row>
    <row r="1413" spans="1:5" s="550" customFormat="1">
      <c r="A1413" s="553"/>
      <c r="B1413" s="679" t="s">
        <v>1523</v>
      </c>
      <c r="C1413" s="554" t="s">
        <v>983</v>
      </c>
      <c r="D1413" s="714">
        <v>175.64</v>
      </c>
      <c r="E1413" s="555"/>
    </row>
    <row r="1414" spans="1:5" s="550" customFormat="1">
      <c r="A1414" s="553"/>
      <c r="B1414" s="679" t="s">
        <v>2164</v>
      </c>
      <c r="C1414" s="554" t="s">
        <v>1002</v>
      </c>
      <c r="D1414" s="714">
        <v>542.9</v>
      </c>
      <c r="E1414" s="555"/>
    </row>
    <row r="1415" spans="1:5" s="550" customFormat="1">
      <c r="A1415" s="553"/>
      <c r="B1415" s="679" t="s">
        <v>2165</v>
      </c>
      <c r="C1415" s="554" t="s">
        <v>1002</v>
      </c>
      <c r="D1415" s="714">
        <v>542.9</v>
      </c>
      <c r="E1415" s="555"/>
    </row>
    <row r="1416" spans="1:5" s="550" customFormat="1">
      <c r="A1416" s="553"/>
      <c r="B1416" s="679" t="s">
        <v>2166</v>
      </c>
      <c r="C1416" s="554" t="s">
        <v>983</v>
      </c>
      <c r="D1416" s="714">
        <v>270.42</v>
      </c>
      <c r="E1416" s="555"/>
    </row>
    <row r="1417" spans="1:5" s="550" customFormat="1">
      <c r="A1417" s="553"/>
      <c r="B1417" s="679" t="s">
        <v>2129</v>
      </c>
      <c r="C1417" s="554" t="s">
        <v>1538</v>
      </c>
      <c r="D1417" s="714">
        <v>810.55</v>
      </c>
      <c r="E1417" s="555"/>
    </row>
    <row r="1418" spans="1:5" s="550" customFormat="1">
      <c r="A1418" s="553"/>
      <c r="B1418" s="679" t="s">
        <v>2030</v>
      </c>
      <c r="C1418" s="554" t="s">
        <v>1014</v>
      </c>
      <c r="D1418" s="714">
        <v>1201.69</v>
      </c>
      <c r="E1418" s="555"/>
    </row>
    <row r="1419" spans="1:5" s="550" customFormat="1">
      <c r="A1419" s="553"/>
      <c r="B1419" s="679" t="s">
        <v>2029</v>
      </c>
      <c r="C1419" s="554" t="s">
        <v>1068</v>
      </c>
      <c r="D1419" s="714">
        <v>725.93</v>
      </c>
      <c r="E1419" s="555"/>
    </row>
    <row r="1420" spans="1:5" s="550" customFormat="1">
      <c r="A1420" s="553"/>
      <c r="B1420" s="679" t="s">
        <v>2028</v>
      </c>
      <c r="C1420" s="554" t="s">
        <v>978</v>
      </c>
      <c r="D1420" s="714">
        <v>400.92</v>
      </c>
      <c r="E1420" s="555"/>
    </row>
    <row r="1421" spans="1:5" s="550" customFormat="1">
      <c r="A1421" s="553"/>
      <c r="B1421" s="679" t="s">
        <v>2027</v>
      </c>
      <c r="C1421" s="554" t="s">
        <v>978</v>
      </c>
      <c r="D1421" s="714">
        <v>400.92</v>
      </c>
      <c r="E1421" s="555"/>
    </row>
    <row r="1422" spans="1:5" s="550" customFormat="1">
      <c r="A1422" s="553"/>
      <c r="B1422" s="679" t="s">
        <v>2026</v>
      </c>
      <c r="C1422" s="554" t="s">
        <v>978</v>
      </c>
      <c r="D1422" s="714">
        <v>400.92</v>
      </c>
      <c r="E1422" s="555"/>
    </row>
    <row r="1423" spans="1:5" s="550" customFormat="1">
      <c r="A1423" s="553"/>
      <c r="B1423" s="679" t="s">
        <v>2025</v>
      </c>
      <c r="C1423" s="554" t="s">
        <v>983</v>
      </c>
      <c r="D1423" s="714">
        <v>175.64</v>
      </c>
      <c r="E1423" s="555"/>
    </row>
    <row r="1424" spans="1:5" s="550" customFormat="1">
      <c r="A1424" s="553"/>
      <c r="B1424" s="679" t="s">
        <v>1574</v>
      </c>
      <c r="C1424" s="554" t="s">
        <v>1002</v>
      </c>
      <c r="D1424" s="714">
        <v>542.9</v>
      </c>
      <c r="E1424" s="555"/>
    </row>
    <row r="1425" spans="1:5" s="550" customFormat="1">
      <c r="A1425" s="553"/>
      <c r="B1425" s="679" t="s">
        <v>1573</v>
      </c>
      <c r="C1425" s="554" t="s">
        <v>1021</v>
      </c>
      <c r="D1425" s="714">
        <v>210.29</v>
      </c>
      <c r="E1425" s="555"/>
    </row>
    <row r="1426" spans="1:5" s="550" customFormat="1">
      <c r="A1426" s="553"/>
      <c r="B1426" s="679" t="s">
        <v>1572</v>
      </c>
      <c r="C1426" s="554" t="s">
        <v>996</v>
      </c>
      <c r="D1426" s="714">
        <v>183.4</v>
      </c>
      <c r="E1426" s="555"/>
    </row>
    <row r="1427" spans="1:5" s="550" customFormat="1">
      <c r="A1427" s="553"/>
      <c r="B1427" s="679" t="s">
        <v>1571</v>
      </c>
      <c r="C1427" s="554" t="s">
        <v>983</v>
      </c>
      <c r="D1427" s="714">
        <v>175.64</v>
      </c>
      <c r="E1427" s="555"/>
    </row>
    <row r="1428" spans="1:5" s="550" customFormat="1">
      <c r="A1428" s="553"/>
      <c r="B1428" s="679" t="s">
        <v>1551</v>
      </c>
      <c r="C1428" s="554" t="s">
        <v>1099</v>
      </c>
      <c r="D1428" s="714">
        <v>1249.42</v>
      </c>
      <c r="E1428" s="555"/>
    </row>
    <row r="1429" spans="1:5" s="550" customFormat="1">
      <c r="A1429" s="553"/>
      <c r="B1429" s="679" t="s">
        <v>1570</v>
      </c>
      <c r="C1429" s="554" t="s">
        <v>983</v>
      </c>
      <c r="D1429" s="714">
        <v>175.64</v>
      </c>
      <c r="E1429" s="555"/>
    </row>
    <row r="1430" spans="1:5" s="550" customFormat="1">
      <c r="A1430" s="553"/>
      <c r="B1430" s="679" t="s">
        <v>1599</v>
      </c>
      <c r="C1430" s="554" t="s">
        <v>983</v>
      </c>
      <c r="D1430" s="714">
        <v>175.64</v>
      </c>
      <c r="E1430" s="555"/>
    </row>
    <row r="1431" spans="1:5" s="550" customFormat="1">
      <c r="A1431" s="553"/>
      <c r="B1431" s="679" t="s">
        <v>3824</v>
      </c>
      <c r="C1431" s="554" t="s">
        <v>983</v>
      </c>
      <c r="D1431" s="714">
        <v>489.52</v>
      </c>
      <c r="E1431" s="555"/>
    </row>
    <row r="1432" spans="1:5" s="550" customFormat="1">
      <c r="A1432" s="553"/>
      <c r="B1432" s="679" t="s">
        <v>2460</v>
      </c>
      <c r="C1432" s="554" t="s">
        <v>1006</v>
      </c>
      <c r="D1432" s="714">
        <v>2297.96</v>
      </c>
      <c r="E1432" s="555"/>
    </row>
    <row r="1433" spans="1:5" s="550" customFormat="1">
      <c r="A1433" s="553"/>
      <c r="B1433" s="679" t="s">
        <v>2461</v>
      </c>
      <c r="C1433" s="554" t="s">
        <v>983</v>
      </c>
      <c r="D1433" s="714">
        <v>483.72</v>
      </c>
      <c r="E1433" s="555"/>
    </row>
    <row r="1434" spans="1:5" s="550" customFormat="1">
      <c r="A1434" s="553"/>
      <c r="B1434" s="679" t="s">
        <v>2033</v>
      </c>
      <c r="C1434" s="554" t="s">
        <v>1002</v>
      </c>
      <c r="D1434" s="714">
        <v>562.65</v>
      </c>
      <c r="E1434" s="555"/>
    </row>
    <row r="1435" spans="1:5" s="550" customFormat="1">
      <c r="A1435" s="553"/>
      <c r="B1435" s="679" t="s">
        <v>2469</v>
      </c>
      <c r="C1435" s="554" t="s">
        <v>1010</v>
      </c>
      <c r="D1435" s="714">
        <v>1032.4000000000001</v>
      </c>
      <c r="E1435" s="555"/>
    </row>
    <row r="1436" spans="1:5" s="550" customFormat="1">
      <c r="A1436" s="553"/>
      <c r="B1436" s="679" t="s">
        <v>1338</v>
      </c>
      <c r="C1436" s="554" t="s">
        <v>988</v>
      </c>
      <c r="D1436" s="714">
        <v>1744.17</v>
      </c>
      <c r="E1436" s="555"/>
    </row>
    <row r="1437" spans="1:5" s="550" customFormat="1">
      <c r="A1437" s="553"/>
      <c r="B1437" s="679" t="s">
        <v>1628</v>
      </c>
      <c r="C1437" s="554" t="s">
        <v>978</v>
      </c>
      <c r="D1437" s="714">
        <v>400.92</v>
      </c>
      <c r="E1437" s="555"/>
    </row>
    <row r="1438" spans="1:5" s="550" customFormat="1">
      <c r="A1438" s="553"/>
      <c r="B1438" s="679" t="s">
        <v>2032</v>
      </c>
      <c r="C1438" s="554" t="s">
        <v>1092</v>
      </c>
      <c r="D1438" s="714">
        <v>759.07</v>
      </c>
      <c r="E1438" s="555"/>
    </row>
    <row r="1439" spans="1:5" s="550" customFormat="1">
      <c r="A1439" s="553"/>
      <c r="B1439" s="679" t="s">
        <v>2240</v>
      </c>
      <c r="C1439" s="554" t="s">
        <v>1296</v>
      </c>
      <c r="D1439" s="714">
        <v>1300</v>
      </c>
      <c r="E1439" s="555"/>
    </row>
    <row r="1440" spans="1:5" s="550" customFormat="1">
      <c r="A1440" s="553"/>
      <c r="B1440" s="679" t="s">
        <v>2239</v>
      </c>
      <c r="C1440" s="554" t="s">
        <v>998</v>
      </c>
      <c r="D1440" s="714">
        <v>337.2</v>
      </c>
      <c r="E1440" s="555"/>
    </row>
    <row r="1441" spans="1:5" s="550" customFormat="1">
      <c r="A1441" s="553"/>
      <c r="B1441" s="679" t="s">
        <v>2236</v>
      </c>
      <c r="C1441" s="554" t="s">
        <v>998</v>
      </c>
      <c r="D1441" s="714">
        <v>337.2</v>
      </c>
      <c r="E1441" s="555"/>
    </row>
    <row r="1442" spans="1:5" s="550" customFormat="1">
      <c r="A1442" s="553"/>
      <c r="B1442" s="679" t="s">
        <v>2235</v>
      </c>
      <c r="C1442" s="554" t="s">
        <v>996</v>
      </c>
      <c r="D1442" s="714">
        <v>183.4</v>
      </c>
      <c r="E1442" s="555"/>
    </row>
    <row r="1443" spans="1:5" s="550" customFormat="1">
      <c r="A1443" s="553"/>
      <c r="B1443" s="679" t="s">
        <v>2478</v>
      </c>
      <c r="C1443" s="554" t="s">
        <v>978</v>
      </c>
      <c r="D1443" s="714">
        <v>400.92</v>
      </c>
      <c r="E1443" s="555"/>
    </row>
    <row r="1444" spans="1:5" s="550" customFormat="1">
      <c r="A1444" s="553"/>
      <c r="B1444" s="679" t="s">
        <v>2234</v>
      </c>
      <c r="C1444" s="554" t="s">
        <v>996</v>
      </c>
      <c r="D1444" s="714">
        <v>183.4</v>
      </c>
      <c r="E1444" s="555"/>
    </row>
    <row r="1445" spans="1:5" s="550" customFormat="1">
      <c r="A1445" s="553"/>
      <c r="B1445" s="679" t="s">
        <v>2231</v>
      </c>
      <c r="C1445" s="554" t="s">
        <v>1087</v>
      </c>
      <c r="D1445" s="714">
        <v>365.53</v>
      </c>
      <c r="E1445" s="555"/>
    </row>
    <row r="1446" spans="1:5" s="550" customFormat="1">
      <c r="A1446" s="553"/>
      <c r="B1446" s="679" t="s">
        <v>2225</v>
      </c>
      <c r="C1446" s="554" t="s">
        <v>983</v>
      </c>
      <c r="D1446" s="714">
        <v>175.64</v>
      </c>
      <c r="E1446" s="555"/>
    </row>
    <row r="1447" spans="1:5" s="550" customFormat="1">
      <c r="A1447" s="553"/>
      <c r="B1447" s="679" t="s">
        <v>2224</v>
      </c>
      <c r="C1447" s="554" t="s">
        <v>983</v>
      </c>
      <c r="D1447" s="714">
        <v>175.64</v>
      </c>
      <c r="E1447" s="555"/>
    </row>
    <row r="1448" spans="1:5" s="550" customFormat="1">
      <c r="A1448" s="553"/>
      <c r="B1448" s="679" t="s">
        <v>2223</v>
      </c>
      <c r="C1448" s="554" t="s">
        <v>978</v>
      </c>
      <c r="D1448" s="714">
        <v>400.92</v>
      </c>
      <c r="E1448" s="555"/>
    </row>
    <row r="1449" spans="1:5" s="550" customFormat="1">
      <c r="A1449" s="553"/>
      <c r="B1449" s="679" t="s">
        <v>2219</v>
      </c>
      <c r="C1449" s="554" t="s">
        <v>978</v>
      </c>
      <c r="D1449" s="714">
        <v>400.92</v>
      </c>
      <c r="E1449" s="555"/>
    </row>
    <row r="1450" spans="1:5" s="550" customFormat="1">
      <c r="A1450" s="553"/>
      <c r="B1450" s="679" t="s">
        <v>2218</v>
      </c>
      <c r="C1450" s="554" t="s">
        <v>978</v>
      </c>
      <c r="D1450" s="714">
        <v>400.92</v>
      </c>
      <c r="E1450" s="555"/>
    </row>
    <row r="1451" spans="1:5" s="550" customFormat="1">
      <c r="A1451" s="553"/>
      <c r="B1451" s="679" t="s">
        <v>2217</v>
      </c>
      <c r="C1451" s="554" t="s">
        <v>978</v>
      </c>
      <c r="D1451" s="714">
        <v>400.92</v>
      </c>
      <c r="E1451" s="555"/>
    </row>
    <row r="1452" spans="1:5" s="550" customFormat="1">
      <c r="A1452" s="553"/>
      <c r="B1452" s="679" t="s">
        <v>2216</v>
      </c>
      <c r="C1452" s="554" t="s">
        <v>978</v>
      </c>
      <c r="D1452" s="714">
        <v>400.92</v>
      </c>
      <c r="E1452" s="555"/>
    </row>
    <row r="1453" spans="1:5" s="550" customFormat="1">
      <c r="A1453" s="553"/>
      <c r="B1453" s="679" t="s">
        <v>2215</v>
      </c>
      <c r="C1453" s="554" t="s">
        <v>978</v>
      </c>
      <c r="D1453" s="714">
        <v>400.92</v>
      </c>
      <c r="E1453" s="555"/>
    </row>
    <row r="1454" spans="1:5" s="550" customFormat="1">
      <c r="A1454" s="553"/>
      <c r="B1454" s="679" t="s">
        <v>2524</v>
      </c>
      <c r="C1454" s="554" t="s">
        <v>978</v>
      </c>
      <c r="D1454" s="714">
        <v>400.92</v>
      </c>
      <c r="E1454" s="555"/>
    </row>
    <row r="1455" spans="1:5" s="550" customFormat="1">
      <c r="A1455" s="553"/>
      <c r="B1455" s="679" t="s">
        <v>2214</v>
      </c>
      <c r="C1455" s="554" t="s">
        <v>978</v>
      </c>
      <c r="D1455" s="714">
        <v>400.92</v>
      </c>
      <c r="E1455" s="555"/>
    </row>
    <row r="1456" spans="1:5" s="550" customFormat="1">
      <c r="A1456" s="553"/>
      <c r="B1456" s="679" t="s">
        <v>2523</v>
      </c>
      <c r="C1456" s="554" t="s">
        <v>983</v>
      </c>
      <c r="D1456" s="714">
        <v>175.64</v>
      </c>
      <c r="E1456" s="555"/>
    </row>
    <row r="1457" spans="1:5" s="550" customFormat="1">
      <c r="A1457" s="553"/>
      <c r="B1457" s="679" t="s">
        <v>2493</v>
      </c>
      <c r="C1457" s="554" t="s">
        <v>983</v>
      </c>
      <c r="D1457" s="714">
        <v>175.64</v>
      </c>
      <c r="E1457" s="555"/>
    </row>
    <row r="1458" spans="1:5" s="550" customFormat="1">
      <c r="A1458" s="553"/>
      <c r="B1458" s="679" t="s">
        <v>1627</v>
      </c>
      <c r="C1458" s="554" t="s">
        <v>978</v>
      </c>
      <c r="D1458" s="714">
        <v>400.92</v>
      </c>
      <c r="E1458" s="555"/>
    </row>
    <row r="1459" spans="1:5" s="550" customFormat="1">
      <c r="A1459" s="553"/>
      <c r="B1459" s="679" t="s">
        <v>2496</v>
      </c>
      <c r="C1459" s="554" t="s">
        <v>996</v>
      </c>
      <c r="D1459" s="714">
        <v>183.4</v>
      </c>
      <c r="E1459" s="555"/>
    </row>
    <row r="1460" spans="1:5" s="550" customFormat="1">
      <c r="A1460" s="553"/>
      <c r="B1460" s="679" t="s">
        <v>2497</v>
      </c>
      <c r="C1460" s="554" t="s">
        <v>998</v>
      </c>
      <c r="D1460" s="714">
        <v>337.2</v>
      </c>
      <c r="E1460" s="555"/>
    </row>
    <row r="1461" spans="1:5" s="550" customFormat="1">
      <c r="A1461" s="553"/>
      <c r="B1461" s="679" t="s">
        <v>2498</v>
      </c>
      <c r="C1461" s="554" t="s">
        <v>1002</v>
      </c>
      <c r="D1461" s="714">
        <v>542.9</v>
      </c>
      <c r="E1461" s="555"/>
    </row>
    <row r="1462" spans="1:5" s="550" customFormat="1">
      <c r="A1462" s="553"/>
      <c r="B1462" s="679" t="s">
        <v>2501</v>
      </c>
      <c r="C1462" s="554" t="s">
        <v>1002</v>
      </c>
      <c r="D1462" s="714">
        <v>542.9</v>
      </c>
      <c r="E1462" s="555"/>
    </row>
    <row r="1463" spans="1:5" s="550" customFormat="1">
      <c r="A1463" s="553"/>
      <c r="B1463" s="679" t="s">
        <v>1550</v>
      </c>
      <c r="C1463" s="554" t="s">
        <v>1002</v>
      </c>
      <c r="D1463" s="714">
        <v>542.9</v>
      </c>
      <c r="E1463" s="555"/>
    </row>
    <row r="1464" spans="1:5" s="550" customFormat="1">
      <c r="A1464" s="553"/>
      <c r="B1464" s="679" t="s">
        <v>3825</v>
      </c>
      <c r="C1464" s="554" t="s">
        <v>983</v>
      </c>
      <c r="D1464" s="714">
        <v>489.52</v>
      </c>
      <c r="E1464" s="555"/>
    </row>
    <row r="1465" spans="1:5" s="550" customFormat="1">
      <c r="A1465" s="553"/>
      <c r="B1465" s="679" t="s">
        <v>2091</v>
      </c>
      <c r="C1465" s="554" t="s">
        <v>2092</v>
      </c>
      <c r="D1465" s="714">
        <v>7234.5</v>
      </c>
      <c r="E1465" s="555"/>
    </row>
    <row r="1466" spans="1:5" s="550" customFormat="1">
      <c r="A1466" s="553"/>
      <c r="B1466" s="679" t="s">
        <v>2445</v>
      </c>
      <c r="C1466" s="554" t="s">
        <v>1205</v>
      </c>
      <c r="D1466" s="714">
        <v>1714.62</v>
      </c>
      <c r="E1466" s="555"/>
    </row>
    <row r="1467" spans="1:5" s="550" customFormat="1">
      <c r="A1467" s="553"/>
      <c r="B1467" s="679" t="s">
        <v>1717</v>
      </c>
      <c r="C1467" s="554" t="s">
        <v>1191</v>
      </c>
      <c r="D1467" s="714">
        <v>1987.22</v>
      </c>
      <c r="E1467" s="555"/>
    </row>
    <row r="1468" spans="1:5" s="550" customFormat="1">
      <c r="A1468" s="553"/>
      <c r="B1468" s="679" t="s">
        <v>1718</v>
      </c>
      <c r="C1468" s="554" t="s">
        <v>1178</v>
      </c>
      <c r="D1468" s="714">
        <v>954.1</v>
      </c>
      <c r="E1468" s="555"/>
    </row>
    <row r="1469" spans="1:5" s="550" customFormat="1">
      <c r="A1469" s="553"/>
      <c r="B1469" s="679" t="s">
        <v>2123</v>
      </c>
      <c r="C1469" s="554" t="s">
        <v>988</v>
      </c>
      <c r="D1469" s="714">
        <v>1744.17</v>
      </c>
      <c r="E1469" s="555"/>
    </row>
    <row r="1470" spans="1:5" s="550" customFormat="1">
      <c r="A1470" s="553"/>
      <c r="B1470" s="679" t="s">
        <v>2442</v>
      </c>
      <c r="C1470" s="554" t="s">
        <v>978</v>
      </c>
      <c r="D1470" s="714">
        <v>400.92</v>
      </c>
      <c r="E1470" s="555"/>
    </row>
    <row r="1471" spans="1:5" s="550" customFormat="1">
      <c r="A1471" s="553"/>
      <c r="B1471" s="679" t="s">
        <v>2441</v>
      </c>
      <c r="C1471" s="554" t="s">
        <v>978</v>
      </c>
      <c r="D1471" s="714">
        <v>400.92</v>
      </c>
      <c r="E1471" s="555"/>
    </row>
    <row r="1472" spans="1:5" s="550" customFormat="1">
      <c r="A1472" s="553"/>
      <c r="B1472" s="679" t="s">
        <v>2439</v>
      </c>
      <c r="C1472" s="554" t="s">
        <v>978</v>
      </c>
      <c r="D1472" s="714">
        <v>400.92</v>
      </c>
      <c r="E1472" s="555"/>
    </row>
    <row r="1473" spans="1:5" s="550" customFormat="1">
      <c r="A1473" s="553"/>
      <c r="B1473" s="679" t="s">
        <v>2438</v>
      </c>
      <c r="C1473" s="554" t="s">
        <v>978</v>
      </c>
      <c r="D1473" s="714">
        <v>400.92</v>
      </c>
      <c r="E1473" s="555"/>
    </row>
    <row r="1474" spans="1:5" s="550" customFormat="1">
      <c r="A1474" s="553"/>
      <c r="B1474" s="679" t="s">
        <v>2104</v>
      </c>
      <c r="C1474" s="554" t="s">
        <v>983</v>
      </c>
      <c r="D1474" s="714">
        <v>374.68</v>
      </c>
      <c r="E1474" s="555"/>
    </row>
    <row r="1475" spans="1:5" s="550" customFormat="1">
      <c r="A1475" s="553"/>
      <c r="B1475" s="679" t="s">
        <v>1537</v>
      </c>
      <c r="C1475" s="554" t="s">
        <v>1538</v>
      </c>
      <c r="D1475" s="714">
        <v>810.55</v>
      </c>
      <c r="E1475" s="555"/>
    </row>
    <row r="1476" spans="1:5" s="550" customFormat="1">
      <c r="A1476" s="553"/>
      <c r="B1476" s="679" t="s">
        <v>1539</v>
      </c>
      <c r="C1476" s="554" t="s">
        <v>1068</v>
      </c>
      <c r="D1476" s="714">
        <v>725.93</v>
      </c>
      <c r="E1476" s="555"/>
    </row>
    <row r="1477" spans="1:5" s="550" customFormat="1">
      <c r="A1477" s="553"/>
      <c r="B1477" s="679" t="s">
        <v>1540</v>
      </c>
      <c r="C1477" s="554" t="s">
        <v>978</v>
      </c>
      <c r="D1477" s="714">
        <v>400.92</v>
      </c>
      <c r="E1477" s="555"/>
    </row>
    <row r="1478" spans="1:5" s="550" customFormat="1">
      <c r="A1478" s="553"/>
      <c r="B1478" s="679" t="s">
        <v>1541</v>
      </c>
      <c r="C1478" s="554" t="s">
        <v>978</v>
      </c>
      <c r="D1478" s="714">
        <v>400.92</v>
      </c>
      <c r="E1478" s="555"/>
    </row>
    <row r="1479" spans="1:5" s="550" customFormat="1">
      <c r="A1479" s="553"/>
      <c r="B1479" s="679" t="s">
        <v>1542</v>
      </c>
      <c r="C1479" s="554" t="s">
        <v>978</v>
      </c>
      <c r="D1479" s="714">
        <v>400.92</v>
      </c>
      <c r="E1479" s="555"/>
    </row>
    <row r="1480" spans="1:5" s="550" customFormat="1">
      <c r="A1480" s="553"/>
      <c r="B1480" s="679" t="s">
        <v>1543</v>
      </c>
      <c r="C1480" s="554" t="s">
        <v>978</v>
      </c>
      <c r="D1480" s="714">
        <v>400.92</v>
      </c>
      <c r="E1480" s="555"/>
    </row>
    <row r="1481" spans="1:5" s="550" customFormat="1">
      <c r="A1481" s="553"/>
      <c r="B1481" s="679" t="s">
        <v>2437</v>
      </c>
      <c r="C1481" s="554" t="s">
        <v>978</v>
      </c>
      <c r="D1481" s="714">
        <v>400.92</v>
      </c>
      <c r="E1481" s="555"/>
    </row>
    <row r="1482" spans="1:5" s="550" customFormat="1">
      <c r="A1482" s="553"/>
      <c r="B1482" s="679" t="s">
        <v>2055</v>
      </c>
      <c r="C1482" s="554" t="s">
        <v>988</v>
      </c>
      <c r="D1482" s="714">
        <v>1744.17</v>
      </c>
      <c r="E1482" s="555"/>
    </row>
    <row r="1483" spans="1:5" s="550" customFormat="1">
      <c r="A1483" s="553"/>
      <c r="B1483" s="679" t="s">
        <v>2054</v>
      </c>
      <c r="C1483" s="554" t="s">
        <v>990</v>
      </c>
      <c r="D1483" s="714">
        <v>638.44000000000005</v>
      </c>
      <c r="E1483" s="555"/>
    </row>
    <row r="1484" spans="1:5" s="550" customFormat="1">
      <c r="A1484" s="553"/>
      <c r="B1484" s="679" t="s">
        <v>2436</v>
      </c>
      <c r="C1484" s="554" t="s">
        <v>978</v>
      </c>
      <c r="D1484" s="714">
        <v>400.92</v>
      </c>
      <c r="E1484" s="555"/>
    </row>
    <row r="1485" spans="1:5" s="550" customFormat="1">
      <c r="A1485" s="553"/>
      <c r="B1485" s="679" t="s">
        <v>2480</v>
      </c>
      <c r="C1485" s="554" t="s">
        <v>983</v>
      </c>
      <c r="D1485" s="714">
        <v>175.64</v>
      </c>
      <c r="E1485" s="555"/>
    </row>
    <row r="1486" spans="1:5" s="550" customFormat="1">
      <c r="A1486" s="553"/>
      <c r="B1486" s="679" t="s">
        <v>2474</v>
      </c>
      <c r="C1486" s="554" t="s">
        <v>996</v>
      </c>
      <c r="D1486" s="714">
        <v>183.4</v>
      </c>
      <c r="E1486" s="555"/>
    </row>
    <row r="1487" spans="1:5" s="550" customFormat="1">
      <c r="A1487" s="553"/>
      <c r="B1487" s="679" t="s">
        <v>2473</v>
      </c>
      <c r="C1487" s="554" t="s">
        <v>1943</v>
      </c>
      <c r="D1487" s="714">
        <v>2250</v>
      </c>
      <c r="E1487" s="555"/>
    </row>
    <row r="1488" spans="1:5" s="550" customFormat="1">
      <c r="A1488" s="553"/>
      <c r="B1488" s="679" t="s">
        <v>2471</v>
      </c>
      <c r="C1488" s="554" t="s">
        <v>1236</v>
      </c>
      <c r="D1488" s="714">
        <v>393.33</v>
      </c>
      <c r="E1488" s="555"/>
    </row>
    <row r="1489" spans="1:5" s="550" customFormat="1">
      <c r="A1489" s="553"/>
      <c r="B1489" s="679" t="s">
        <v>2052</v>
      </c>
      <c r="C1489" s="554" t="s">
        <v>983</v>
      </c>
      <c r="D1489" s="714">
        <v>483.72</v>
      </c>
      <c r="E1489" s="555"/>
    </row>
    <row r="1490" spans="1:5" s="550" customFormat="1">
      <c r="A1490" s="553"/>
      <c r="B1490" s="679" t="s">
        <v>2470</v>
      </c>
      <c r="C1490" s="554" t="s">
        <v>1002</v>
      </c>
      <c r="D1490" s="714">
        <v>542.9</v>
      </c>
      <c r="E1490" s="555"/>
    </row>
    <row r="1491" spans="1:5" s="550" customFormat="1">
      <c r="A1491" s="553"/>
      <c r="B1491" s="679" t="s">
        <v>2051</v>
      </c>
      <c r="C1491" s="554" t="s">
        <v>983</v>
      </c>
      <c r="D1491" s="714">
        <v>483.72</v>
      </c>
      <c r="E1491" s="555"/>
    </row>
    <row r="1492" spans="1:5" s="550" customFormat="1">
      <c r="A1492" s="553"/>
      <c r="B1492" s="679" t="s">
        <v>1544</v>
      </c>
      <c r="C1492" s="554" t="s">
        <v>978</v>
      </c>
      <c r="D1492" s="714">
        <v>400.92</v>
      </c>
      <c r="E1492" s="555"/>
    </row>
    <row r="1493" spans="1:5" s="550" customFormat="1">
      <c r="A1493" s="553"/>
      <c r="B1493" s="679" t="s">
        <v>1545</v>
      </c>
      <c r="C1493" s="554" t="s">
        <v>978</v>
      </c>
      <c r="D1493" s="714">
        <v>400.92</v>
      </c>
      <c r="E1493" s="555"/>
    </row>
    <row r="1494" spans="1:5" s="550" customFormat="1">
      <c r="A1494" s="553"/>
      <c r="B1494" s="679" t="s">
        <v>2050</v>
      </c>
      <c r="C1494" s="554" t="s">
        <v>1147</v>
      </c>
      <c r="D1494" s="714">
        <v>635.67999999999995</v>
      </c>
      <c r="E1494" s="555"/>
    </row>
    <row r="1495" spans="1:5" s="550" customFormat="1">
      <c r="A1495" s="553"/>
      <c r="B1495" s="679" t="s">
        <v>2049</v>
      </c>
      <c r="C1495" s="554" t="s">
        <v>1025</v>
      </c>
      <c r="D1495" s="714">
        <v>1200.5999999999999</v>
      </c>
      <c r="E1495" s="555"/>
    </row>
    <row r="1496" spans="1:5" s="550" customFormat="1">
      <c r="A1496" s="553"/>
      <c r="B1496" s="679" t="s">
        <v>2168</v>
      </c>
      <c r="C1496" s="554" t="s">
        <v>1025</v>
      </c>
      <c r="D1496" s="714">
        <v>1200.5999999999999</v>
      </c>
      <c r="E1496" s="555"/>
    </row>
    <row r="1497" spans="1:5" s="550" customFormat="1">
      <c r="A1497" s="553"/>
      <c r="B1497" s="679" t="s">
        <v>2448</v>
      </c>
      <c r="C1497" s="554" t="s">
        <v>1957</v>
      </c>
      <c r="D1497" s="714">
        <v>779.97</v>
      </c>
      <c r="E1497" s="555"/>
    </row>
    <row r="1498" spans="1:5" s="550" customFormat="1">
      <c r="A1498" s="553"/>
      <c r="B1498" s="679" t="s">
        <v>1575</v>
      </c>
      <c r="C1498" s="554" t="s">
        <v>1576</v>
      </c>
      <c r="D1498" s="714">
        <v>494.45</v>
      </c>
      <c r="E1498" s="555"/>
    </row>
    <row r="1499" spans="1:5" s="550" customFormat="1">
      <c r="A1499" s="553"/>
      <c r="B1499" s="679" t="s">
        <v>1546</v>
      </c>
      <c r="C1499" s="554" t="s">
        <v>983</v>
      </c>
      <c r="D1499" s="714">
        <v>175.64</v>
      </c>
      <c r="E1499" s="555"/>
    </row>
    <row r="1500" spans="1:5" s="550" customFormat="1">
      <c r="A1500" s="553"/>
      <c r="B1500" s="679" t="s">
        <v>1547</v>
      </c>
      <c r="C1500" s="554" t="s">
        <v>996</v>
      </c>
      <c r="D1500" s="714">
        <v>183.4</v>
      </c>
      <c r="E1500" s="555"/>
    </row>
    <row r="1501" spans="1:5" s="550" customFormat="1">
      <c r="A1501" s="553"/>
      <c r="B1501" s="679" t="s">
        <v>1548</v>
      </c>
      <c r="C1501" s="554" t="s">
        <v>996</v>
      </c>
      <c r="D1501" s="714">
        <v>183.4</v>
      </c>
      <c r="E1501" s="555"/>
    </row>
    <row r="1502" spans="1:5" s="550" customFormat="1">
      <c r="A1502" s="553"/>
      <c r="B1502" s="679" t="s">
        <v>1549</v>
      </c>
      <c r="C1502" s="554" t="s">
        <v>998</v>
      </c>
      <c r="D1502" s="714">
        <v>337.2</v>
      </c>
      <c r="E1502" s="555"/>
    </row>
    <row r="1503" spans="1:5" s="550" customFormat="1">
      <c r="A1503" s="553"/>
      <c r="B1503" s="679" t="s">
        <v>3826</v>
      </c>
      <c r="C1503" s="554" t="s">
        <v>983</v>
      </c>
      <c r="D1503" s="714">
        <v>489.52</v>
      </c>
      <c r="E1503" s="555"/>
    </row>
    <row r="1504" spans="1:5" s="550" customFormat="1">
      <c r="A1504" s="553"/>
      <c r="B1504" s="679" t="s">
        <v>1515</v>
      </c>
      <c r="C1504" s="554" t="s">
        <v>983</v>
      </c>
      <c r="D1504" s="714">
        <v>270.42</v>
      </c>
      <c r="E1504" s="555"/>
    </row>
    <row r="1505" spans="1:5" s="550" customFormat="1">
      <c r="A1505" s="553"/>
      <c r="B1505" s="679" t="s">
        <v>1564</v>
      </c>
      <c r="C1505" s="554" t="s">
        <v>1010</v>
      </c>
      <c r="D1505" s="714">
        <v>1032.4000000000001</v>
      </c>
      <c r="E1505" s="555"/>
    </row>
    <row r="1506" spans="1:5" s="550" customFormat="1">
      <c r="A1506" s="553"/>
      <c r="B1506" s="679" t="s">
        <v>1565</v>
      </c>
      <c r="C1506" s="554" t="s">
        <v>1002</v>
      </c>
      <c r="D1506" s="714">
        <v>1693.88</v>
      </c>
      <c r="E1506" s="555"/>
    </row>
    <row r="1507" spans="1:5" s="550" customFormat="1">
      <c r="A1507" s="553"/>
      <c r="B1507" s="679" t="s">
        <v>2014</v>
      </c>
      <c r="C1507" s="554" t="s">
        <v>988</v>
      </c>
      <c r="D1507" s="714">
        <v>1744.17</v>
      </c>
      <c r="E1507" s="555"/>
    </row>
    <row r="1508" spans="1:5" s="550" customFormat="1">
      <c r="A1508" s="553"/>
      <c r="B1508" s="679" t="s">
        <v>2015</v>
      </c>
      <c r="C1508" s="554" t="s">
        <v>983</v>
      </c>
      <c r="D1508" s="714">
        <v>483.72</v>
      </c>
      <c r="E1508" s="555"/>
    </row>
    <row r="1509" spans="1:5" s="550" customFormat="1">
      <c r="A1509" s="553"/>
      <c r="B1509" s="679" t="s">
        <v>1566</v>
      </c>
      <c r="C1509" s="554" t="s">
        <v>983</v>
      </c>
      <c r="D1509" s="714">
        <v>175.64</v>
      </c>
      <c r="E1509" s="555"/>
    </row>
    <row r="1510" spans="1:5" s="550" customFormat="1">
      <c r="A1510" s="553"/>
      <c r="B1510" s="679" t="s">
        <v>1567</v>
      </c>
      <c r="C1510" s="554" t="s">
        <v>983</v>
      </c>
      <c r="D1510" s="714">
        <v>175.64</v>
      </c>
      <c r="E1510" s="555"/>
    </row>
    <row r="1511" spans="1:5" s="550" customFormat="1">
      <c r="A1511" s="553"/>
      <c r="B1511" s="679" t="s">
        <v>2140</v>
      </c>
      <c r="C1511" s="554" t="s">
        <v>1335</v>
      </c>
      <c r="D1511" s="714">
        <v>1329.17</v>
      </c>
      <c r="E1511" s="555"/>
    </row>
    <row r="1512" spans="1:5" s="550" customFormat="1">
      <c r="A1512" s="553"/>
      <c r="B1512" s="679" t="s">
        <v>1516</v>
      </c>
      <c r="C1512" s="554" t="s">
        <v>1021</v>
      </c>
      <c r="D1512" s="714">
        <v>210.29</v>
      </c>
      <c r="E1512" s="555"/>
    </row>
    <row r="1513" spans="1:5" s="550" customFormat="1">
      <c r="A1513" s="553"/>
      <c r="B1513" s="679" t="s">
        <v>1517</v>
      </c>
      <c r="C1513" s="554" t="s">
        <v>998</v>
      </c>
      <c r="D1513" s="714">
        <v>337.2</v>
      </c>
      <c r="E1513" s="555"/>
    </row>
    <row r="1514" spans="1:5" s="550" customFormat="1">
      <c r="A1514" s="553"/>
      <c r="B1514" s="679" t="s">
        <v>1568</v>
      </c>
      <c r="C1514" s="554" t="s">
        <v>983</v>
      </c>
      <c r="D1514" s="714">
        <v>175.64</v>
      </c>
      <c r="E1514" s="555"/>
    </row>
    <row r="1515" spans="1:5" s="550" customFormat="1">
      <c r="A1515" s="553"/>
      <c r="B1515" s="679" t="s">
        <v>1624</v>
      </c>
      <c r="C1515" s="554" t="s">
        <v>988</v>
      </c>
      <c r="D1515" s="714">
        <v>1744.17</v>
      </c>
      <c r="E1515" s="555"/>
    </row>
    <row r="1516" spans="1:5" s="550" customFormat="1">
      <c r="A1516" s="553"/>
      <c r="B1516" s="679" t="s">
        <v>1518</v>
      </c>
      <c r="C1516" s="554" t="s">
        <v>998</v>
      </c>
      <c r="D1516" s="714">
        <v>337.2</v>
      </c>
      <c r="E1516" s="555"/>
    </row>
    <row r="1517" spans="1:5" s="550" customFormat="1">
      <c r="A1517" s="553"/>
      <c r="B1517" s="679" t="s">
        <v>1519</v>
      </c>
      <c r="C1517" s="554" t="s">
        <v>998</v>
      </c>
      <c r="D1517" s="714">
        <v>337.2</v>
      </c>
      <c r="E1517" s="555"/>
    </row>
    <row r="1518" spans="1:5" s="550" customFormat="1">
      <c r="A1518" s="553"/>
      <c r="B1518" s="679" t="s">
        <v>1561</v>
      </c>
      <c r="C1518" s="554" t="s">
        <v>996</v>
      </c>
      <c r="D1518" s="714">
        <v>183.4</v>
      </c>
      <c r="E1518" s="555"/>
    </row>
    <row r="1519" spans="1:5" s="550" customFormat="1">
      <c r="A1519" s="553"/>
      <c r="B1519" s="679" t="s">
        <v>1623</v>
      </c>
      <c r="C1519" s="554" t="s">
        <v>983</v>
      </c>
      <c r="D1519" s="714">
        <v>483.72</v>
      </c>
      <c r="E1519" s="555"/>
    </row>
    <row r="1520" spans="1:5" s="550" customFormat="1">
      <c r="A1520" s="553"/>
      <c r="B1520" s="679" t="s">
        <v>1622</v>
      </c>
      <c r="C1520" s="554" t="s">
        <v>990</v>
      </c>
      <c r="D1520" s="714">
        <v>829.4</v>
      </c>
      <c r="E1520" s="555"/>
    </row>
    <row r="1521" spans="1:5" s="550" customFormat="1">
      <c r="A1521" s="553"/>
      <c r="B1521" s="679" t="s">
        <v>1619</v>
      </c>
      <c r="C1521" s="554" t="s">
        <v>1137</v>
      </c>
      <c r="D1521" s="714">
        <v>1719</v>
      </c>
      <c r="E1521" s="555"/>
    </row>
    <row r="1522" spans="1:5" s="550" customFormat="1">
      <c r="A1522" s="553"/>
      <c r="B1522" s="679" t="s">
        <v>1520</v>
      </c>
      <c r="C1522" s="554" t="s">
        <v>983</v>
      </c>
      <c r="D1522" s="714">
        <v>175.64</v>
      </c>
      <c r="E1522" s="555"/>
    </row>
    <row r="1523" spans="1:5" s="550" customFormat="1">
      <c r="A1523" s="553"/>
      <c r="B1523" s="679" t="s">
        <v>1536</v>
      </c>
      <c r="C1523" s="554" t="s">
        <v>983</v>
      </c>
      <c r="D1523" s="714">
        <v>175.64</v>
      </c>
      <c r="E1523" s="555"/>
    </row>
    <row r="1524" spans="1:5" s="550" customFormat="1">
      <c r="A1524" s="553"/>
      <c r="B1524" s="679" t="s">
        <v>3827</v>
      </c>
      <c r="C1524" s="554" t="s">
        <v>983</v>
      </c>
      <c r="D1524" s="714">
        <v>489.52</v>
      </c>
      <c r="E1524" s="555"/>
    </row>
    <row r="1525" spans="1:5" s="550" customFormat="1">
      <c r="A1525" s="553"/>
      <c r="B1525" s="679" t="s">
        <v>3828</v>
      </c>
      <c r="C1525" s="554" t="s">
        <v>983</v>
      </c>
      <c r="D1525" s="714">
        <v>489.52</v>
      </c>
      <c r="E1525" s="555"/>
    </row>
    <row r="1526" spans="1:5" s="550" customFormat="1">
      <c r="A1526" s="553"/>
      <c r="B1526" s="679" t="s">
        <v>2020</v>
      </c>
      <c r="C1526" s="554" t="s">
        <v>983</v>
      </c>
      <c r="D1526" s="714">
        <v>374.68</v>
      </c>
      <c r="E1526" s="555"/>
    </row>
    <row r="1527" spans="1:5" s="550" customFormat="1">
      <c r="A1527" s="553"/>
      <c r="B1527" s="679" t="s">
        <v>1618</v>
      </c>
      <c r="C1527" s="554" t="s">
        <v>1126</v>
      </c>
      <c r="D1527" s="714">
        <v>1036.75</v>
      </c>
      <c r="E1527" s="555"/>
    </row>
    <row r="1528" spans="1:5" s="550" customFormat="1">
      <c r="A1528" s="553"/>
      <c r="B1528" s="679" t="s">
        <v>2016</v>
      </c>
      <c r="C1528" s="554" t="s">
        <v>983</v>
      </c>
      <c r="D1528" s="714">
        <v>483.72</v>
      </c>
      <c r="E1528" s="555"/>
    </row>
    <row r="1529" spans="1:5" s="550" customFormat="1">
      <c r="A1529" s="553"/>
      <c r="B1529" s="679" t="s">
        <v>1617</v>
      </c>
      <c r="C1529" s="554" t="s">
        <v>1002</v>
      </c>
      <c r="D1529" s="714">
        <v>542.9</v>
      </c>
      <c r="E1529" s="555"/>
    </row>
    <row r="1530" spans="1:5" s="550" customFormat="1">
      <c r="A1530" s="553"/>
      <c r="B1530" s="679" t="s">
        <v>2017</v>
      </c>
      <c r="C1530" s="554" t="s">
        <v>983</v>
      </c>
      <c r="D1530" s="714">
        <v>483.72</v>
      </c>
      <c r="E1530" s="555"/>
    </row>
    <row r="1531" spans="1:5" s="550" customFormat="1">
      <c r="A1531" s="553"/>
      <c r="B1531" s="679" t="s">
        <v>2059</v>
      </c>
      <c r="C1531" s="554" t="s">
        <v>983</v>
      </c>
      <c r="D1531" s="714">
        <v>483.72</v>
      </c>
      <c r="E1531" s="555"/>
    </row>
    <row r="1532" spans="1:5" s="550" customFormat="1">
      <c r="A1532" s="553"/>
      <c r="B1532" s="679" t="s">
        <v>2136</v>
      </c>
      <c r="C1532" s="554" t="s">
        <v>1021</v>
      </c>
      <c r="D1532" s="714">
        <v>210.29</v>
      </c>
      <c r="E1532" s="555"/>
    </row>
    <row r="1533" spans="1:5" s="550" customFormat="1">
      <c r="A1533" s="553"/>
      <c r="B1533" s="679" t="s">
        <v>2243</v>
      </c>
      <c r="C1533" s="554" t="s">
        <v>1025</v>
      </c>
      <c r="D1533" s="714">
        <v>1200.5999999999999</v>
      </c>
      <c r="E1533" s="555"/>
    </row>
    <row r="1534" spans="1:5" s="550" customFormat="1">
      <c r="A1534" s="553"/>
      <c r="B1534" s="679" t="s">
        <v>2208</v>
      </c>
      <c r="C1534" s="554" t="s">
        <v>983</v>
      </c>
      <c r="D1534" s="714">
        <v>483.72</v>
      </c>
      <c r="E1534" s="555"/>
    </row>
    <row r="1535" spans="1:5" s="550" customFormat="1">
      <c r="A1535" s="553"/>
      <c r="B1535" s="679" t="s">
        <v>1562</v>
      </c>
      <c r="C1535" s="554" t="s">
        <v>983</v>
      </c>
      <c r="D1535" s="714">
        <v>483.72</v>
      </c>
      <c r="E1535" s="555"/>
    </row>
    <row r="1536" spans="1:5" s="550" customFormat="1">
      <c r="A1536" s="553"/>
      <c r="B1536" s="679" t="s">
        <v>2210</v>
      </c>
      <c r="C1536" s="554" t="s">
        <v>983</v>
      </c>
      <c r="D1536" s="714">
        <v>483.72</v>
      </c>
      <c r="E1536" s="555"/>
    </row>
    <row r="1537" spans="1:5" s="550" customFormat="1">
      <c r="A1537" s="553"/>
      <c r="B1537" s="679" t="s">
        <v>2209</v>
      </c>
      <c r="C1537" s="554" t="s">
        <v>983</v>
      </c>
      <c r="D1537" s="714">
        <v>483.72</v>
      </c>
      <c r="E1537" s="555"/>
    </row>
    <row r="1538" spans="1:5" s="550" customFormat="1">
      <c r="A1538" s="553"/>
      <c r="B1538" s="679" t="s">
        <v>2160</v>
      </c>
      <c r="C1538" s="554" t="s">
        <v>996</v>
      </c>
      <c r="D1538" s="714">
        <v>183.4</v>
      </c>
      <c r="E1538" s="555"/>
    </row>
    <row r="1539" spans="1:5" s="550" customFormat="1">
      <c r="A1539" s="553"/>
      <c r="B1539" s="679" t="s">
        <v>2163</v>
      </c>
      <c r="C1539" s="554" t="s">
        <v>998</v>
      </c>
      <c r="D1539" s="714">
        <v>337.2</v>
      </c>
      <c r="E1539" s="555"/>
    </row>
    <row r="1540" spans="1:5" s="550" customFormat="1">
      <c r="A1540" s="553"/>
      <c r="B1540" s="679" t="s">
        <v>2206</v>
      </c>
      <c r="C1540" s="554" t="s">
        <v>1068</v>
      </c>
      <c r="D1540" s="714">
        <v>3074</v>
      </c>
      <c r="E1540" s="555"/>
    </row>
    <row r="1541" spans="1:5" s="550" customFormat="1">
      <c r="A1541" s="553"/>
      <c r="B1541" s="679" t="s">
        <v>2211</v>
      </c>
      <c r="C1541" s="554" t="s">
        <v>983</v>
      </c>
      <c r="D1541" s="714">
        <v>483.72</v>
      </c>
      <c r="E1541" s="555"/>
    </row>
    <row r="1542" spans="1:5" s="550" customFormat="1">
      <c r="A1542" s="553"/>
      <c r="B1542" s="679" t="s">
        <v>1626</v>
      </c>
      <c r="C1542" s="554" t="s">
        <v>978</v>
      </c>
      <c r="D1542" s="714">
        <v>400.92</v>
      </c>
      <c r="E1542" s="555"/>
    </row>
    <row r="1543" spans="1:5" s="550" customFormat="1">
      <c r="A1543" s="553"/>
      <c r="B1543" s="679" t="s">
        <v>1563</v>
      </c>
      <c r="C1543" s="554" t="s">
        <v>983</v>
      </c>
      <c r="D1543" s="714">
        <v>483.72</v>
      </c>
      <c r="E1543" s="555"/>
    </row>
    <row r="1544" spans="1:5" s="550" customFormat="1">
      <c r="A1544" s="553"/>
      <c r="B1544" s="679" t="s">
        <v>1625</v>
      </c>
      <c r="C1544" s="554" t="s">
        <v>1193</v>
      </c>
      <c r="D1544" s="714">
        <v>2199.71</v>
      </c>
      <c r="E1544" s="555"/>
    </row>
    <row r="1545" spans="1:5" s="550" customFormat="1">
      <c r="A1545" s="553"/>
      <c r="B1545" s="679" t="s">
        <v>2162</v>
      </c>
      <c r="C1545" s="554" t="s">
        <v>998</v>
      </c>
      <c r="D1545" s="714">
        <v>337.2</v>
      </c>
      <c r="E1545" s="555"/>
    </row>
    <row r="1546" spans="1:5" s="550" customFormat="1">
      <c r="A1546" s="553"/>
      <c r="B1546" s="679" t="s">
        <v>2161</v>
      </c>
      <c r="C1546" s="554" t="s">
        <v>998</v>
      </c>
      <c r="D1546" s="714">
        <v>337.2</v>
      </c>
      <c r="E1546" s="555"/>
    </row>
    <row r="1547" spans="1:5" s="550" customFormat="1">
      <c r="A1547" s="553"/>
      <c r="B1547" s="679" t="s">
        <v>2013</v>
      </c>
      <c r="C1547" s="554" t="s">
        <v>988</v>
      </c>
      <c r="D1547" s="714">
        <v>1744.17</v>
      </c>
      <c r="E1547" s="555"/>
    </row>
    <row r="1548" spans="1:5" s="550" customFormat="1">
      <c r="A1548" s="553"/>
      <c r="B1548" s="679" t="s">
        <v>2212</v>
      </c>
      <c r="C1548" s="554" t="s">
        <v>983</v>
      </c>
      <c r="D1548" s="714">
        <v>483.72</v>
      </c>
      <c r="E1548" s="555"/>
    </row>
    <row r="1549" spans="1:5" s="550" customFormat="1">
      <c r="A1549" s="553"/>
      <c r="B1549" s="679" t="s">
        <v>2213</v>
      </c>
      <c r="C1549" s="554" t="s">
        <v>988</v>
      </c>
      <c r="D1549" s="714">
        <v>1744.17</v>
      </c>
      <c r="E1549" s="555"/>
    </row>
    <row r="1550" spans="1:5" s="550" customFormat="1">
      <c r="A1550" s="553"/>
      <c r="B1550" s="679" t="s">
        <v>1559</v>
      </c>
      <c r="C1550" s="554" t="s">
        <v>983</v>
      </c>
      <c r="D1550" s="714">
        <v>374.68</v>
      </c>
      <c r="E1550" s="555"/>
    </row>
    <row r="1551" spans="1:5" s="550" customFormat="1">
      <c r="A1551" s="553"/>
      <c r="B1551" s="679" t="s">
        <v>2622</v>
      </c>
      <c r="C1551" s="554" t="s">
        <v>2539</v>
      </c>
      <c r="D1551" s="714">
        <v>264.48</v>
      </c>
      <c r="E1551" s="555"/>
    </row>
    <row r="1552" spans="1:5" s="550" customFormat="1">
      <c r="A1552" s="553"/>
      <c r="B1552" s="679" t="s">
        <v>2692</v>
      </c>
      <c r="C1552" s="554" t="s">
        <v>2539</v>
      </c>
      <c r="D1552" s="714">
        <v>264.48</v>
      </c>
      <c r="E1552" s="555"/>
    </row>
    <row r="1553" spans="1:5" s="550" customFormat="1">
      <c r="A1553" s="553"/>
      <c r="B1553" s="679" t="s">
        <v>2693</v>
      </c>
      <c r="C1553" s="554" t="s">
        <v>2625</v>
      </c>
      <c r="D1553" s="714">
        <v>334.08</v>
      </c>
      <c r="E1553" s="555"/>
    </row>
    <row r="1554" spans="1:5" s="550" customFormat="1">
      <c r="A1554" s="553"/>
      <c r="B1554" s="679" t="s">
        <v>2688</v>
      </c>
      <c r="C1554" s="554" t="s">
        <v>2539</v>
      </c>
      <c r="D1554" s="714">
        <v>264.48</v>
      </c>
      <c r="E1554" s="555"/>
    </row>
    <row r="1555" spans="1:5" s="550" customFormat="1">
      <c r="A1555" s="553"/>
      <c r="B1555" s="679" t="s">
        <v>2691</v>
      </c>
      <c r="C1555" s="554" t="s">
        <v>2564</v>
      </c>
      <c r="D1555" s="714">
        <v>250.56</v>
      </c>
      <c r="E1555" s="555"/>
    </row>
    <row r="1556" spans="1:5" s="550" customFormat="1">
      <c r="A1556" s="553"/>
      <c r="B1556" s="679" t="s">
        <v>2711</v>
      </c>
      <c r="C1556" s="554" t="s">
        <v>2619</v>
      </c>
      <c r="D1556" s="714">
        <v>554.29</v>
      </c>
      <c r="E1556" s="555"/>
    </row>
    <row r="1557" spans="1:5" s="550" customFormat="1">
      <c r="A1557" s="553"/>
      <c r="B1557" s="679" t="s">
        <v>2595</v>
      </c>
      <c r="C1557" s="554" t="s">
        <v>2537</v>
      </c>
      <c r="D1557" s="714">
        <v>14254.66</v>
      </c>
      <c r="E1557" s="555"/>
    </row>
    <row r="1558" spans="1:5" s="550" customFormat="1">
      <c r="A1558" s="553"/>
      <c r="B1558" s="679" t="s">
        <v>2685</v>
      </c>
      <c r="C1558" s="554" t="s">
        <v>2539</v>
      </c>
      <c r="D1558" s="714">
        <v>264.48</v>
      </c>
      <c r="E1558" s="555"/>
    </row>
    <row r="1559" spans="1:5" s="550" customFormat="1">
      <c r="A1559" s="553"/>
      <c r="B1559" s="679" t="s">
        <v>2702</v>
      </c>
      <c r="C1559" s="554" t="s">
        <v>2537</v>
      </c>
      <c r="D1559" s="714">
        <v>14254.66</v>
      </c>
      <c r="E1559" s="555"/>
    </row>
    <row r="1560" spans="1:5" s="550" customFormat="1">
      <c r="A1560" s="553"/>
      <c r="B1560" s="679" t="s">
        <v>2628</v>
      </c>
      <c r="C1560" s="554" t="s">
        <v>2539</v>
      </c>
      <c r="D1560" s="714">
        <v>264.48</v>
      </c>
      <c r="E1560" s="555"/>
    </row>
    <row r="1561" spans="1:5" s="550" customFormat="1">
      <c r="A1561" s="553"/>
      <c r="B1561" s="679" t="s">
        <v>2669</v>
      </c>
      <c r="C1561" s="554" t="s">
        <v>2619</v>
      </c>
      <c r="D1561" s="714">
        <v>554.29</v>
      </c>
      <c r="E1561" s="555"/>
    </row>
    <row r="1562" spans="1:5" s="550" customFormat="1">
      <c r="A1562" s="553"/>
      <c r="B1562" s="679" t="s">
        <v>2666</v>
      </c>
      <c r="C1562" s="554" t="s">
        <v>983</v>
      </c>
      <c r="D1562" s="714">
        <v>94.18</v>
      </c>
      <c r="E1562" s="555"/>
    </row>
    <row r="1563" spans="1:5" s="550" customFormat="1">
      <c r="A1563" s="553"/>
      <c r="B1563" s="679" t="s">
        <v>2671</v>
      </c>
      <c r="C1563" s="554" t="s">
        <v>2585</v>
      </c>
      <c r="D1563" s="714">
        <v>556.79999999999995</v>
      </c>
      <c r="E1563" s="555"/>
    </row>
    <row r="1564" spans="1:5" s="550" customFormat="1">
      <c r="A1564" s="553"/>
      <c r="B1564" s="679" t="s">
        <v>2580</v>
      </c>
      <c r="C1564" s="554" t="s">
        <v>983</v>
      </c>
      <c r="D1564" s="714">
        <v>168.1</v>
      </c>
      <c r="E1564" s="555"/>
    </row>
    <row r="1565" spans="1:5" s="550" customFormat="1">
      <c r="A1565" s="553"/>
      <c r="B1565" s="679" t="s">
        <v>2708</v>
      </c>
      <c r="C1565" s="554" t="s">
        <v>2539</v>
      </c>
      <c r="D1565" s="714">
        <v>264.48</v>
      </c>
      <c r="E1565" s="555"/>
    </row>
    <row r="1566" spans="1:5" s="550" customFormat="1">
      <c r="A1566" s="553"/>
      <c r="B1566" s="679" t="s">
        <v>2709</v>
      </c>
      <c r="C1566" s="554" t="s">
        <v>2539</v>
      </c>
      <c r="D1566" s="714">
        <v>264.48</v>
      </c>
      <c r="E1566" s="555"/>
    </row>
    <row r="1567" spans="1:5" s="550" customFormat="1">
      <c r="A1567" s="553"/>
      <c r="B1567" s="679" t="s">
        <v>2578</v>
      </c>
      <c r="C1567" s="554" t="s">
        <v>983</v>
      </c>
      <c r="D1567" s="714">
        <v>94.18</v>
      </c>
      <c r="E1567" s="555"/>
    </row>
    <row r="1568" spans="1:5" s="550" customFormat="1">
      <c r="A1568" s="553"/>
      <c r="B1568" s="679" t="s">
        <v>2710</v>
      </c>
      <c r="C1568" s="554" t="s">
        <v>2539</v>
      </c>
      <c r="D1568" s="714">
        <v>264.48</v>
      </c>
      <c r="E1568" s="555"/>
    </row>
    <row r="1569" spans="1:5" s="550" customFormat="1">
      <c r="A1569" s="553"/>
      <c r="B1569" s="679" t="s">
        <v>2715</v>
      </c>
      <c r="C1569" s="554" t="s">
        <v>983</v>
      </c>
      <c r="D1569" s="714">
        <v>94.18</v>
      </c>
      <c r="E1569" s="555"/>
    </row>
    <row r="1570" spans="1:5" s="550" customFormat="1">
      <c r="A1570" s="553"/>
      <c r="B1570" s="679" t="s">
        <v>2716</v>
      </c>
      <c r="C1570" s="554" t="s">
        <v>983</v>
      </c>
      <c r="D1570" s="714">
        <v>94.18</v>
      </c>
      <c r="E1570" s="555"/>
    </row>
    <row r="1571" spans="1:5" s="550" customFormat="1">
      <c r="A1571" s="553"/>
      <c r="B1571" s="679" t="s">
        <v>2667</v>
      </c>
      <c r="C1571" s="554" t="s">
        <v>983</v>
      </c>
      <c r="D1571" s="714">
        <v>94.18</v>
      </c>
      <c r="E1571" s="555"/>
    </row>
    <row r="1572" spans="1:5" s="550" customFormat="1">
      <c r="A1572" s="553"/>
      <c r="B1572" s="679" t="s">
        <v>2542</v>
      </c>
      <c r="C1572" s="554" t="s">
        <v>2537</v>
      </c>
      <c r="D1572" s="714">
        <v>14254.66</v>
      </c>
      <c r="E1572" s="555"/>
    </row>
    <row r="1573" spans="1:5" s="550" customFormat="1">
      <c r="A1573" s="553"/>
      <c r="B1573" s="679" t="s">
        <v>2717</v>
      </c>
      <c r="C1573" s="554" t="s">
        <v>2619</v>
      </c>
      <c r="D1573" s="714">
        <v>554.29</v>
      </c>
      <c r="E1573" s="555"/>
    </row>
    <row r="1574" spans="1:5" s="550" customFormat="1">
      <c r="A1574" s="553"/>
      <c r="B1574" s="679" t="s">
        <v>2554</v>
      </c>
      <c r="C1574" s="554" t="s">
        <v>983</v>
      </c>
      <c r="D1574" s="714">
        <v>168.1</v>
      </c>
      <c r="E1574" s="555"/>
    </row>
    <row r="1575" spans="1:5" s="550" customFormat="1">
      <c r="A1575" s="553"/>
      <c r="B1575" s="679" t="s">
        <v>2591</v>
      </c>
      <c r="C1575" s="554" t="s">
        <v>983</v>
      </c>
      <c r="D1575" s="714">
        <v>94.18</v>
      </c>
      <c r="E1575" s="555"/>
    </row>
    <row r="1576" spans="1:5" s="550" customFormat="1">
      <c r="A1576" s="553"/>
      <c r="B1576" s="679" t="s">
        <v>2701</v>
      </c>
      <c r="C1576" s="554" t="s">
        <v>2539</v>
      </c>
      <c r="D1576" s="714">
        <v>264.48</v>
      </c>
      <c r="E1576" s="555"/>
    </row>
    <row r="1577" spans="1:5" s="550" customFormat="1">
      <c r="A1577" s="553"/>
      <c r="B1577" s="679" t="s">
        <v>2674</v>
      </c>
      <c r="C1577" s="554" t="s">
        <v>2539</v>
      </c>
      <c r="D1577" s="714">
        <v>264.48</v>
      </c>
      <c r="E1577" s="555"/>
    </row>
    <row r="1578" spans="1:5" s="550" customFormat="1">
      <c r="A1578" s="553"/>
      <c r="B1578" s="679" t="s">
        <v>2596</v>
      </c>
      <c r="C1578" s="554" t="s">
        <v>2535</v>
      </c>
      <c r="D1578" s="714">
        <v>9144.4</v>
      </c>
      <c r="E1578" s="555"/>
    </row>
    <row r="1579" spans="1:5" s="550" customFormat="1">
      <c r="A1579" s="553"/>
      <c r="B1579" s="679" t="s">
        <v>2679</v>
      </c>
      <c r="C1579" s="554" t="s">
        <v>983</v>
      </c>
      <c r="D1579" s="714">
        <v>94.18</v>
      </c>
      <c r="E1579" s="555"/>
    </row>
    <row r="1580" spans="1:5" s="550" customFormat="1">
      <c r="A1580" s="553"/>
      <c r="B1580" s="679" t="s">
        <v>2587</v>
      </c>
      <c r="C1580" s="554" t="s">
        <v>2539</v>
      </c>
      <c r="D1580" s="714">
        <v>264.48</v>
      </c>
      <c r="E1580" s="555"/>
    </row>
    <row r="1581" spans="1:5" s="550" customFormat="1">
      <c r="A1581" s="553"/>
      <c r="B1581" s="679" t="s">
        <v>2577</v>
      </c>
      <c r="C1581" s="554" t="s">
        <v>2539</v>
      </c>
      <c r="D1581" s="714">
        <v>264.48</v>
      </c>
      <c r="E1581" s="555"/>
    </row>
    <row r="1582" spans="1:5" s="550" customFormat="1">
      <c r="A1582" s="553"/>
      <c r="B1582" s="679" t="s">
        <v>2678</v>
      </c>
      <c r="C1582" s="554" t="s">
        <v>2585</v>
      </c>
      <c r="D1582" s="714">
        <v>556.79999999999995</v>
      </c>
      <c r="E1582" s="555"/>
    </row>
    <row r="1583" spans="1:5" s="550" customFormat="1">
      <c r="A1583" s="553"/>
      <c r="B1583" s="679" t="s">
        <v>2581</v>
      </c>
      <c r="C1583" s="554" t="s">
        <v>2539</v>
      </c>
      <c r="D1583" s="714">
        <v>264.48</v>
      </c>
      <c r="E1583" s="555"/>
    </row>
    <row r="1584" spans="1:5" s="550" customFormat="1">
      <c r="A1584" s="553"/>
      <c r="B1584" s="679" t="s">
        <v>2582</v>
      </c>
      <c r="C1584" s="554" t="s">
        <v>2539</v>
      </c>
      <c r="D1584" s="714">
        <v>264.48</v>
      </c>
      <c r="E1584" s="555"/>
    </row>
    <row r="1585" spans="1:5" s="550" customFormat="1">
      <c r="A1585" s="553"/>
      <c r="B1585" s="679" t="s">
        <v>2641</v>
      </c>
      <c r="C1585" s="554" t="s">
        <v>983</v>
      </c>
      <c r="D1585" s="714">
        <v>168.1</v>
      </c>
      <c r="E1585" s="555"/>
    </row>
    <row r="1586" spans="1:5" s="550" customFormat="1">
      <c r="A1586" s="553"/>
      <c r="B1586" s="679" t="s">
        <v>2640</v>
      </c>
      <c r="C1586" s="554" t="s">
        <v>983</v>
      </c>
      <c r="D1586" s="714">
        <v>168.1</v>
      </c>
      <c r="E1586" s="555"/>
    </row>
    <row r="1587" spans="1:5" s="550" customFormat="1">
      <c r="A1587" s="553"/>
      <c r="B1587" s="679" t="s">
        <v>2634</v>
      </c>
      <c r="C1587" s="554" t="s">
        <v>983</v>
      </c>
      <c r="D1587" s="714">
        <v>94.18</v>
      </c>
      <c r="E1587" s="555"/>
    </row>
    <row r="1588" spans="1:5" s="550" customFormat="1">
      <c r="A1588" s="553"/>
      <c r="B1588" s="679" t="s">
        <v>2633</v>
      </c>
      <c r="C1588" s="554" t="s">
        <v>2539</v>
      </c>
      <c r="D1588" s="714">
        <v>264.48</v>
      </c>
      <c r="E1588" s="555"/>
    </row>
    <row r="1589" spans="1:5" s="550" customFormat="1">
      <c r="A1589" s="553"/>
      <c r="B1589" s="679" t="s">
        <v>2632</v>
      </c>
      <c r="C1589" s="554" t="s">
        <v>2539</v>
      </c>
      <c r="D1589" s="714">
        <v>264.48</v>
      </c>
      <c r="E1589" s="555"/>
    </row>
    <row r="1590" spans="1:5" s="550" customFormat="1">
      <c r="A1590" s="553"/>
      <c r="B1590" s="679" t="s">
        <v>2631</v>
      </c>
      <c r="C1590" s="554" t="s">
        <v>2539</v>
      </c>
      <c r="D1590" s="714">
        <v>264.48</v>
      </c>
      <c r="E1590" s="555"/>
    </row>
    <row r="1591" spans="1:5" s="550" customFormat="1">
      <c r="A1591" s="553"/>
      <c r="B1591" s="679" t="s">
        <v>2588</v>
      </c>
      <c r="C1591" s="554" t="s">
        <v>2539</v>
      </c>
      <c r="D1591" s="714">
        <v>264.48</v>
      </c>
      <c r="E1591" s="555"/>
    </row>
    <row r="1592" spans="1:5" s="550" customFormat="1">
      <c r="A1592" s="553"/>
      <c r="B1592" s="679" t="s">
        <v>2593</v>
      </c>
      <c r="C1592" s="554" t="s">
        <v>983</v>
      </c>
      <c r="D1592" s="714">
        <v>168.1</v>
      </c>
      <c r="E1592" s="555"/>
    </row>
    <row r="1593" spans="1:5" s="550" customFormat="1">
      <c r="A1593" s="553"/>
      <c r="B1593" s="679" t="s">
        <v>2594</v>
      </c>
      <c r="C1593" s="554" t="s">
        <v>983</v>
      </c>
      <c r="D1593" s="714">
        <v>168.1</v>
      </c>
      <c r="E1593" s="555"/>
    </row>
    <row r="1594" spans="1:5" s="550" customFormat="1">
      <c r="A1594" s="553"/>
      <c r="B1594" s="679" t="s">
        <v>2598</v>
      </c>
      <c r="C1594" s="554" t="s">
        <v>2539</v>
      </c>
      <c r="D1594" s="714">
        <v>264.48</v>
      </c>
      <c r="E1594" s="555"/>
    </row>
    <row r="1595" spans="1:5" s="550" customFormat="1">
      <c r="A1595" s="553"/>
      <c r="B1595" s="679" t="s">
        <v>2597</v>
      </c>
      <c r="C1595" s="554" t="s">
        <v>2539</v>
      </c>
      <c r="D1595" s="714">
        <v>264.48</v>
      </c>
      <c r="E1595" s="555"/>
    </row>
    <row r="1596" spans="1:5" s="550" customFormat="1">
      <c r="A1596" s="553"/>
      <c r="B1596" s="679" t="s">
        <v>2687</v>
      </c>
      <c r="C1596" s="554" t="s">
        <v>2539</v>
      </c>
      <c r="D1596" s="714">
        <v>264.48</v>
      </c>
      <c r="E1596" s="555"/>
    </row>
    <row r="1597" spans="1:5" s="550" customFormat="1">
      <c r="A1597" s="553"/>
      <c r="B1597" s="679" t="s">
        <v>2713</v>
      </c>
      <c r="C1597" s="554" t="s">
        <v>2537</v>
      </c>
      <c r="D1597" s="714">
        <v>14254.66</v>
      </c>
      <c r="E1597" s="555"/>
    </row>
    <row r="1598" spans="1:5" s="550" customFormat="1">
      <c r="A1598" s="553"/>
      <c r="B1598" s="679" t="s">
        <v>2536</v>
      </c>
      <c r="C1598" s="554" t="s">
        <v>2537</v>
      </c>
      <c r="D1598" s="714">
        <v>14254.66</v>
      </c>
      <c r="E1598" s="555"/>
    </row>
    <row r="1599" spans="1:5" s="550" customFormat="1">
      <c r="A1599" s="553"/>
      <c r="B1599" s="679" t="s">
        <v>2626</v>
      </c>
      <c r="C1599" s="554" t="s">
        <v>2537</v>
      </c>
      <c r="D1599" s="714">
        <v>14254.66</v>
      </c>
      <c r="E1599" s="555"/>
    </row>
    <row r="1600" spans="1:5" s="550" customFormat="1">
      <c r="A1600" s="553"/>
      <c r="B1600" s="679" t="s">
        <v>2547</v>
      </c>
      <c r="C1600" s="554" t="s">
        <v>2539</v>
      </c>
      <c r="D1600" s="714">
        <v>264.48</v>
      </c>
      <c r="E1600" s="555"/>
    </row>
    <row r="1601" spans="1:5" s="550" customFormat="1">
      <c r="A1601" s="553"/>
      <c r="B1601" s="679" t="s">
        <v>2541</v>
      </c>
      <c r="C1601" s="554" t="s">
        <v>2539</v>
      </c>
      <c r="D1601" s="714">
        <v>264.48</v>
      </c>
      <c r="E1601" s="555"/>
    </row>
    <row r="1602" spans="1:5" s="550" customFormat="1">
      <c r="A1602" s="553"/>
      <c r="B1602" s="679" t="s">
        <v>2642</v>
      </c>
      <c r="C1602" s="554" t="s">
        <v>2564</v>
      </c>
      <c r="D1602" s="714">
        <v>250.56</v>
      </c>
      <c r="E1602" s="555"/>
    </row>
    <row r="1603" spans="1:5" s="550" customFormat="1">
      <c r="A1603" s="553"/>
      <c r="B1603" s="679" t="s">
        <v>2599</v>
      </c>
      <c r="C1603" s="554" t="s">
        <v>2600</v>
      </c>
      <c r="D1603" s="714">
        <v>893.2</v>
      </c>
      <c r="E1603" s="555"/>
    </row>
    <row r="1604" spans="1:5" s="550" customFormat="1">
      <c r="A1604" s="553"/>
      <c r="B1604" s="679" t="s">
        <v>2707</v>
      </c>
      <c r="C1604" s="554" t="s">
        <v>2539</v>
      </c>
      <c r="D1604" s="714">
        <v>264.48</v>
      </c>
      <c r="E1604" s="555"/>
    </row>
    <row r="1605" spans="1:5" s="550" customFormat="1">
      <c r="A1605" s="553"/>
      <c r="B1605" s="679" t="s">
        <v>2712</v>
      </c>
      <c r="C1605" s="554" t="s">
        <v>2539</v>
      </c>
      <c r="D1605" s="714">
        <v>264.48</v>
      </c>
      <c r="E1605" s="555"/>
    </row>
    <row r="1606" spans="1:5" s="550" customFormat="1">
      <c r="A1606" s="553"/>
      <c r="B1606" s="679" t="s">
        <v>2635</v>
      </c>
      <c r="C1606" s="554" t="s">
        <v>2564</v>
      </c>
      <c r="D1606" s="714">
        <v>250.56</v>
      </c>
      <c r="E1606" s="555"/>
    </row>
    <row r="1607" spans="1:5" s="550" customFormat="1">
      <c r="A1607" s="553"/>
      <c r="B1607" s="679" t="s">
        <v>2636</v>
      </c>
      <c r="C1607" s="554" t="s">
        <v>2539</v>
      </c>
      <c r="D1607" s="714">
        <v>264.48</v>
      </c>
      <c r="E1607" s="555"/>
    </row>
    <row r="1608" spans="1:5" s="550" customFormat="1">
      <c r="A1608" s="553"/>
      <c r="B1608" s="679" t="s">
        <v>2620</v>
      </c>
      <c r="C1608" s="554" t="s">
        <v>2585</v>
      </c>
      <c r="D1608" s="714">
        <v>556.79999999999995</v>
      </c>
      <c r="E1608" s="555"/>
    </row>
    <row r="1609" spans="1:5" s="550" customFormat="1">
      <c r="A1609" s="553"/>
      <c r="B1609" s="679" t="s">
        <v>2617</v>
      </c>
      <c r="C1609" s="554" t="s">
        <v>983</v>
      </c>
      <c r="D1609" s="714">
        <v>94.18</v>
      </c>
      <c r="E1609" s="555"/>
    </row>
    <row r="1610" spans="1:5" s="550" customFormat="1">
      <c r="A1610" s="553"/>
      <c r="B1610" s="679" t="s">
        <v>2638</v>
      </c>
      <c r="C1610" s="554" t="s">
        <v>2539</v>
      </c>
      <c r="D1610" s="714">
        <v>264.48</v>
      </c>
      <c r="E1610" s="555"/>
    </row>
    <row r="1611" spans="1:5" s="550" customFormat="1">
      <c r="A1611" s="553"/>
      <c r="B1611" s="679" t="s">
        <v>2639</v>
      </c>
      <c r="C1611" s="554" t="s">
        <v>2539</v>
      </c>
      <c r="D1611" s="714">
        <v>264.48</v>
      </c>
      <c r="E1611" s="555"/>
    </row>
    <row r="1612" spans="1:5" s="550" customFormat="1">
      <c r="A1612" s="553"/>
      <c r="B1612" s="679" t="s">
        <v>2659</v>
      </c>
      <c r="C1612" s="554" t="s">
        <v>2539</v>
      </c>
      <c r="D1612" s="714">
        <v>264.48</v>
      </c>
      <c r="E1612" s="555"/>
    </row>
    <row r="1613" spans="1:5" s="550" customFormat="1">
      <c r="A1613" s="553"/>
      <c r="B1613" s="679" t="s">
        <v>2658</v>
      </c>
      <c r="C1613" s="554" t="s">
        <v>983</v>
      </c>
      <c r="D1613" s="714">
        <v>94.18</v>
      </c>
      <c r="E1613" s="555"/>
    </row>
    <row r="1614" spans="1:5" s="550" customFormat="1">
      <c r="A1614" s="553"/>
      <c r="B1614" s="679" t="s">
        <v>2655</v>
      </c>
      <c r="C1614" s="554" t="s">
        <v>2539</v>
      </c>
      <c r="D1614" s="714">
        <v>264.48</v>
      </c>
      <c r="E1614" s="555"/>
    </row>
    <row r="1615" spans="1:5" s="550" customFormat="1">
      <c r="A1615" s="553"/>
      <c r="B1615" s="679" t="s">
        <v>2551</v>
      </c>
      <c r="C1615" s="554" t="s">
        <v>983</v>
      </c>
      <c r="D1615" s="714">
        <v>168.1</v>
      </c>
      <c r="E1615" s="555"/>
    </row>
    <row r="1616" spans="1:5" s="550" customFormat="1">
      <c r="A1616" s="553"/>
      <c r="B1616" s="679" t="s">
        <v>2548</v>
      </c>
      <c r="C1616" s="554" t="s">
        <v>2539</v>
      </c>
      <c r="D1616" s="714">
        <v>264.48</v>
      </c>
      <c r="E1616" s="555"/>
    </row>
    <row r="1617" spans="1:5" s="550" customFormat="1">
      <c r="A1617" s="553"/>
      <c r="B1617" s="679" t="s">
        <v>2568</v>
      </c>
      <c r="C1617" s="554" t="s">
        <v>2539</v>
      </c>
      <c r="D1617" s="714">
        <v>264.48</v>
      </c>
      <c r="E1617" s="555"/>
    </row>
    <row r="1618" spans="1:5" s="550" customFormat="1">
      <c r="A1618" s="553"/>
      <c r="B1618" s="679" t="s">
        <v>2569</v>
      </c>
      <c r="C1618" s="554" t="s">
        <v>2539</v>
      </c>
      <c r="D1618" s="714">
        <v>264.48</v>
      </c>
      <c r="E1618" s="555"/>
    </row>
    <row r="1619" spans="1:5" s="550" customFormat="1">
      <c r="A1619" s="553"/>
      <c r="B1619" s="679" t="s">
        <v>2570</v>
      </c>
      <c r="C1619" s="554" t="s">
        <v>983</v>
      </c>
      <c r="D1619" s="714">
        <v>94.18</v>
      </c>
      <c r="E1619" s="555"/>
    </row>
    <row r="1620" spans="1:5" s="550" customFormat="1">
      <c r="A1620" s="553"/>
      <c r="B1620" s="679" t="s">
        <v>2559</v>
      </c>
      <c r="C1620" s="554" t="s">
        <v>2539</v>
      </c>
      <c r="D1620" s="714">
        <v>264.48</v>
      </c>
      <c r="E1620" s="555"/>
    </row>
    <row r="1621" spans="1:5" s="550" customFormat="1">
      <c r="A1621" s="553"/>
      <c r="B1621" s="679" t="s">
        <v>2558</v>
      </c>
      <c r="C1621" s="554" t="s">
        <v>2539</v>
      </c>
      <c r="D1621" s="714">
        <v>264.48</v>
      </c>
      <c r="E1621" s="555"/>
    </row>
    <row r="1622" spans="1:5" s="550" customFormat="1">
      <c r="A1622" s="553"/>
      <c r="B1622" s="679" t="s">
        <v>2607</v>
      </c>
      <c r="C1622" s="554" t="s">
        <v>983</v>
      </c>
      <c r="D1622" s="714">
        <v>94.18</v>
      </c>
      <c r="E1622" s="555"/>
    </row>
    <row r="1623" spans="1:5" s="550" customFormat="1">
      <c r="A1623" s="553"/>
      <c r="B1623" s="679" t="s">
        <v>2606</v>
      </c>
      <c r="C1623" s="554" t="s">
        <v>983</v>
      </c>
      <c r="D1623" s="714">
        <v>94.18</v>
      </c>
      <c r="E1623" s="555"/>
    </row>
    <row r="1624" spans="1:5" s="550" customFormat="1">
      <c r="A1624" s="553"/>
      <c r="B1624" s="679" t="s">
        <v>2605</v>
      </c>
      <c r="C1624" s="554" t="s">
        <v>2585</v>
      </c>
      <c r="D1624" s="714">
        <v>556.79999999999995</v>
      </c>
      <c r="E1624" s="555"/>
    </row>
    <row r="1625" spans="1:5" s="550" customFormat="1">
      <c r="A1625" s="553"/>
      <c r="B1625" s="679" t="s">
        <v>2604</v>
      </c>
      <c r="C1625" s="554" t="s">
        <v>2539</v>
      </c>
      <c r="D1625" s="714">
        <v>264.48</v>
      </c>
      <c r="E1625" s="555"/>
    </row>
    <row r="1626" spans="1:5" s="550" customFormat="1">
      <c r="A1626" s="553"/>
      <c r="B1626" s="679" t="s">
        <v>2699</v>
      </c>
      <c r="C1626" s="554" t="s">
        <v>2619</v>
      </c>
      <c r="D1626" s="714">
        <v>554.29</v>
      </c>
      <c r="E1626" s="555"/>
    </row>
    <row r="1627" spans="1:5" s="550" customFormat="1">
      <c r="A1627" s="553"/>
      <c r="B1627" s="679" t="s">
        <v>2698</v>
      </c>
      <c r="C1627" s="554" t="s">
        <v>2564</v>
      </c>
      <c r="D1627" s="714">
        <v>250.56</v>
      </c>
      <c r="E1627" s="555"/>
    </row>
    <row r="1628" spans="1:5" s="550" customFormat="1">
      <c r="A1628" s="553"/>
      <c r="B1628" s="679" t="s">
        <v>2673</v>
      </c>
      <c r="C1628" s="554" t="s">
        <v>2539</v>
      </c>
      <c r="D1628" s="714">
        <v>264.48</v>
      </c>
      <c r="E1628" s="555"/>
    </row>
    <row r="1629" spans="1:5" s="550" customFormat="1">
      <c r="A1629" s="553"/>
      <c r="B1629" s="679" t="s">
        <v>2647</v>
      </c>
      <c r="C1629" s="554" t="s">
        <v>2535</v>
      </c>
      <c r="D1629" s="714">
        <v>9144.4</v>
      </c>
      <c r="E1629" s="555"/>
    </row>
    <row r="1630" spans="1:5" s="550" customFormat="1">
      <c r="A1630" s="553"/>
      <c r="B1630" s="679" t="s">
        <v>2589</v>
      </c>
      <c r="C1630" s="554" t="s">
        <v>2539</v>
      </c>
      <c r="D1630" s="714">
        <v>264.48</v>
      </c>
      <c r="E1630" s="555"/>
    </row>
    <row r="1631" spans="1:5" s="550" customFormat="1">
      <c r="A1631" s="553"/>
      <c r="B1631" s="679" t="s">
        <v>2590</v>
      </c>
      <c r="C1631" s="554" t="s">
        <v>983</v>
      </c>
      <c r="D1631" s="714">
        <v>94.18</v>
      </c>
      <c r="E1631" s="555"/>
    </row>
    <row r="1632" spans="1:5" s="550" customFormat="1">
      <c r="A1632" s="553"/>
      <c r="B1632" s="679" t="s">
        <v>2627</v>
      </c>
      <c r="C1632" s="554" t="s">
        <v>2539</v>
      </c>
      <c r="D1632" s="714">
        <v>264.48</v>
      </c>
      <c r="E1632" s="555"/>
    </row>
    <row r="1633" spans="1:5" s="550" customFormat="1">
      <c r="A1633" s="553"/>
      <c r="B1633" s="679" t="s">
        <v>2648</v>
      </c>
      <c r="C1633" s="554" t="s">
        <v>2539</v>
      </c>
      <c r="D1633" s="714">
        <v>264.48</v>
      </c>
      <c r="E1633" s="555"/>
    </row>
    <row r="1634" spans="1:5" s="550" customFormat="1">
      <c r="A1634" s="553"/>
      <c r="B1634" s="679" t="s">
        <v>2670</v>
      </c>
      <c r="C1634" s="554" t="s">
        <v>2539</v>
      </c>
      <c r="D1634" s="714">
        <v>264.48</v>
      </c>
      <c r="E1634" s="555"/>
    </row>
    <row r="1635" spans="1:5" s="550" customFormat="1">
      <c r="A1635" s="553"/>
      <c r="B1635" s="679" t="s">
        <v>2665</v>
      </c>
      <c r="C1635" s="554" t="s">
        <v>983</v>
      </c>
      <c r="D1635" s="714">
        <v>168.1</v>
      </c>
      <c r="E1635" s="555"/>
    </row>
    <row r="1636" spans="1:5" s="550" customFormat="1">
      <c r="A1636" s="553"/>
      <c r="B1636" s="679" t="s">
        <v>2700</v>
      </c>
      <c r="C1636" s="554" t="s">
        <v>2537</v>
      </c>
      <c r="D1636" s="714">
        <v>14254.66</v>
      </c>
      <c r="E1636" s="555"/>
    </row>
    <row r="1637" spans="1:5" s="550" customFormat="1">
      <c r="A1637" s="553"/>
      <c r="B1637" s="679" t="s">
        <v>2574</v>
      </c>
      <c r="C1637" s="554" t="s">
        <v>2539</v>
      </c>
      <c r="D1637" s="714">
        <v>264.48</v>
      </c>
      <c r="E1637" s="555"/>
    </row>
    <row r="1638" spans="1:5" s="550" customFormat="1">
      <c r="A1638" s="553"/>
      <c r="B1638" s="679" t="s">
        <v>2573</v>
      </c>
      <c r="C1638" s="554" t="s">
        <v>2539</v>
      </c>
      <c r="D1638" s="714">
        <v>264.48</v>
      </c>
      <c r="E1638" s="555"/>
    </row>
    <row r="1639" spans="1:5" s="550" customFormat="1">
      <c r="A1639" s="553"/>
      <c r="B1639" s="679" t="s">
        <v>2572</v>
      </c>
      <c r="C1639" s="554" t="s">
        <v>2539</v>
      </c>
      <c r="D1639" s="714">
        <v>264.48</v>
      </c>
      <c r="E1639" s="555"/>
    </row>
    <row r="1640" spans="1:5" s="550" customFormat="1">
      <c r="A1640" s="553"/>
      <c r="B1640" s="679" t="s">
        <v>2571</v>
      </c>
      <c r="C1640" s="554" t="s">
        <v>2539</v>
      </c>
      <c r="D1640" s="714">
        <v>264.48</v>
      </c>
      <c r="E1640" s="555"/>
    </row>
    <row r="1641" spans="1:5" s="550" customFormat="1">
      <c r="A1641" s="553"/>
      <c r="B1641" s="679" t="s">
        <v>2668</v>
      </c>
      <c r="C1641" s="554" t="s">
        <v>2539</v>
      </c>
      <c r="D1641" s="714">
        <v>264.48</v>
      </c>
      <c r="E1641" s="555"/>
    </row>
    <row r="1642" spans="1:5" s="550" customFormat="1">
      <c r="A1642" s="553"/>
      <c r="B1642" s="679" t="s">
        <v>2644</v>
      </c>
      <c r="C1642" s="554" t="s">
        <v>983</v>
      </c>
      <c r="D1642" s="714">
        <v>168.1</v>
      </c>
      <c r="E1642" s="555"/>
    </row>
    <row r="1643" spans="1:5" s="550" customFormat="1">
      <c r="A1643" s="553"/>
      <c r="B1643" s="679" t="s">
        <v>2643</v>
      </c>
      <c r="C1643" s="554" t="s">
        <v>983</v>
      </c>
      <c r="D1643" s="714">
        <v>94.18</v>
      </c>
      <c r="E1643" s="555"/>
    </row>
    <row r="1644" spans="1:5" s="550" customFormat="1">
      <c r="A1644" s="553"/>
      <c r="B1644" s="679" t="s">
        <v>2649</v>
      </c>
      <c r="C1644" s="554" t="s">
        <v>2537</v>
      </c>
      <c r="D1644" s="714">
        <v>14254.66</v>
      </c>
      <c r="E1644" s="555"/>
    </row>
    <row r="1645" spans="1:5" s="550" customFormat="1">
      <c r="A1645" s="553"/>
      <c r="B1645" s="679" t="s">
        <v>2704</v>
      </c>
      <c r="C1645" s="554" t="s">
        <v>983</v>
      </c>
      <c r="D1645" s="714">
        <v>168.1</v>
      </c>
      <c r="E1645" s="555"/>
    </row>
    <row r="1646" spans="1:5" s="550" customFormat="1">
      <c r="A1646" s="553"/>
      <c r="B1646" s="679" t="s">
        <v>2705</v>
      </c>
      <c r="C1646" s="554" t="s">
        <v>2539</v>
      </c>
      <c r="D1646" s="714">
        <v>264.48</v>
      </c>
      <c r="E1646" s="555"/>
    </row>
    <row r="1647" spans="1:5" s="550" customFormat="1">
      <c r="A1647" s="553"/>
      <c r="B1647" s="679" t="s">
        <v>2706</v>
      </c>
      <c r="C1647" s="554" t="s">
        <v>2539</v>
      </c>
      <c r="D1647" s="714">
        <v>264.48</v>
      </c>
      <c r="E1647" s="555"/>
    </row>
    <row r="1648" spans="1:5" s="550" customFormat="1">
      <c r="A1648" s="553"/>
      <c r="B1648" s="679" t="s">
        <v>2609</v>
      </c>
      <c r="C1648" s="554" t="s">
        <v>2539</v>
      </c>
      <c r="D1648" s="714">
        <v>264.48</v>
      </c>
      <c r="E1648" s="555"/>
    </row>
    <row r="1649" spans="1:5" s="550" customFormat="1">
      <c r="A1649" s="553"/>
      <c r="B1649" s="679" t="s">
        <v>2608</v>
      </c>
      <c r="C1649" s="554" t="s">
        <v>983</v>
      </c>
      <c r="D1649" s="714">
        <v>168.1</v>
      </c>
      <c r="E1649" s="555"/>
    </row>
    <row r="1650" spans="1:5" s="550" customFormat="1">
      <c r="A1650" s="553"/>
      <c r="B1650" s="679" t="s">
        <v>2567</v>
      </c>
      <c r="C1650" s="554" t="s">
        <v>2537</v>
      </c>
      <c r="D1650" s="714">
        <v>14254.66</v>
      </c>
      <c r="E1650" s="555"/>
    </row>
    <row r="1651" spans="1:5" s="550" customFormat="1">
      <c r="A1651" s="553"/>
      <c r="B1651" s="679" t="s">
        <v>2553</v>
      </c>
      <c r="C1651" s="554" t="s">
        <v>983</v>
      </c>
      <c r="D1651" s="714">
        <v>168.1</v>
      </c>
      <c r="E1651" s="555"/>
    </row>
    <row r="1652" spans="1:5" s="550" customFormat="1">
      <c r="A1652" s="553"/>
      <c r="B1652" s="679" t="s">
        <v>2552</v>
      </c>
      <c r="C1652" s="554" t="s">
        <v>983</v>
      </c>
      <c r="D1652" s="714">
        <v>94.18</v>
      </c>
      <c r="E1652" s="555"/>
    </row>
    <row r="1653" spans="1:5" s="550" customFormat="1">
      <c r="A1653" s="553"/>
      <c r="B1653" s="679" t="s">
        <v>2550</v>
      </c>
      <c r="C1653" s="554" t="s">
        <v>2539</v>
      </c>
      <c r="D1653" s="714">
        <v>264.48</v>
      </c>
      <c r="E1653" s="555"/>
    </row>
    <row r="1654" spans="1:5" s="550" customFormat="1">
      <c r="A1654" s="553"/>
      <c r="B1654" s="679" t="s">
        <v>2650</v>
      </c>
      <c r="C1654" s="554" t="s">
        <v>983</v>
      </c>
      <c r="D1654" s="714">
        <v>168.1</v>
      </c>
      <c r="E1654" s="555"/>
    </row>
    <row r="1655" spans="1:5" s="550" customFormat="1">
      <c r="A1655" s="553"/>
      <c r="B1655" s="679" t="s">
        <v>2623</v>
      </c>
      <c r="C1655" s="554" t="s">
        <v>2539</v>
      </c>
      <c r="D1655" s="714">
        <v>264.48</v>
      </c>
      <c r="E1655" s="555"/>
    </row>
    <row r="1656" spans="1:5" s="550" customFormat="1">
      <c r="A1656" s="553"/>
      <c r="B1656" s="679" t="s">
        <v>2616</v>
      </c>
      <c r="C1656" s="554" t="s">
        <v>2539</v>
      </c>
      <c r="D1656" s="714">
        <v>264.48</v>
      </c>
      <c r="E1656" s="555"/>
    </row>
    <row r="1657" spans="1:5" s="550" customFormat="1">
      <c r="A1657" s="553"/>
      <c r="B1657" s="679" t="s">
        <v>2556</v>
      </c>
      <c r="C1657" s="554" t="s">
        <v>2537</v>
      </c>
      <c r="D1657" s="714">
        <v>14254.66</v>
      </c>
      <c r="E1657" s="555"/>
    </row>
    <row r="1658" spans="1:5" s="550" customFormat="1">
      <c r="A1658" s="553"/>
      <c r="B1658" s="679" t="s">
        <v>2560</v>
      </c>
      <c r="C1658" s="554" t="s">
        <v>2539</v>
      </c>
      <c r="D1658" s="714">
        <v>264.48</v>
      </c>
      <c r="E1658" s="555"/>
    </row>
    <row r="1659" spans="1:5" s="550" customFormat="1">
      <c r="A1659" s="553"/>
      <c r="B1659" s="679" t="s">
        <v>2540</v>
      </c>
      <c r="C1659" s="554" t="s">
        <v>2539</v>
      </c>
      <c r="D1659" s="714">
        <v>264.48</v>
      </c>
      <c r="E1659" s="555"/>
    </row>
    <row r="1660" spans="1:5" s="550" customFormat="1">
      <c r="A1660" s="553"/>
      <c r="B1660" s="679" t="s">
        <v>2719</v>
      </c>
      <c r="C1660" s="554" t="s">
        <v>2539</v>
      </c>
      <c r="D1660" s="714">
        <v>264.48</v>
      </c>
      <c r="E1660" s="555"/>
    </row>
    <row r="1661" spans="1:5" s="550" customFormat="1">
      <c r="A1661" s="553"/>
      <c r="B1661" s="679" t="s">
        <v>2714</v>
      </c>
      <c r="C1661" s="554" t="s">
        <v>983</v>
      </c>
      <c r="D1661" s="714">
        <v>94.18</v>
      </c>
      <c r="E1661" s="555"/>
    </row>
    <row r="1662" spans="1:5" s="550" customFormat="1">
      <c r="A1662" s="553"/>
      <c r="B1662" s="679" t="s">
        <v>2579</v>
      </c>
      <c r="C1662" s="554" t="s">
        <v>2537</v>
      </c>
      <c r="D1662" s="714">
        <v>14254.66</v>
      </c>
      <c r="E1662" s="555"/>
    </row>
    <row r="1663" spans="1:5" s="550" customFormat="1">
      <c r="A1663" s="553"/>
      <c r="B1663" s="679" t="s">
        <v>2612</v>
      </c>
      <c r="C1663" s="554" t="s">
        <v>2539</v>
      </c>
      <c r="D1663" s="714">
        <v>264.48</v>
      </c>
      <c r="E1663" s="555"/>
    </row>
    <row r="1664" spans="1:5" s="550" customFormat="1">
      <c r="A1664" s="553"/>
      <c r="B1664" s="679" t="s">
        <v>2611</v>
      </c>
      <c r="C1664" s="554" t="s">
        <v>2539</v>
      </c>
      <c r="D1664" s="714">
        <v>264.48</v>
      </c>
      <c r="E1664" s="555"/>
    </row>
    <row r="1665" spans="1:5" s="550" customFormat="1">
      <c r="A1665" s="553"/>
      <c r="B1665" s="679" t="s">
        <v>2610</v>
      </c>
      <c r="C1665" s="554" t="s">
        <v>2539</v>
      </c>
      <c r="D1665" s="714">
        <v>264.48</v>
      </c>
      <c r="E1665" s="555"/>
    </row>
    <row r="1666" spans="1:5" s="550" customFormat="1">
      <c r="A1666" s="553"/>
      <c r="B1666" s="679" t="s">
        <v>2621</v>
      </c>
      <c r="C1666" s="554" t="s">
        <v>983</v>
      </c>
      <c r="D1666" s="714">
        <v>94.18</v>
      </c>
      <c r="E1666" s="555"/>
    </row>
    <row r="1667" spans="1:5" s="550" customFormat="1">
      <c r="A1667" s="553"/>
      <c r="B1667" s="679" t="s">
        <v>2618</v>
      </c>
      <c r="C1667" s="554" t="s">
        <v>2619</v>
      </c>
      <c r="D1667" s="714">
        <v>554.29</v>
      </c>
      <c r="E1667" s="555"/>
    </row>
    <row r="1668" spans="1:5" s="550" customFormat="1">
      <c r="A1668" s="553"/>
      <c r="B1668" s="679" t="s">
        <v>2660</v>
      </c>
      <c r="C1668" s="554" t="s">
        <v>2625</v>
      </c>
      <c r="D1668" s="714">
        <v>334.08</v>
      </c>
      <c r="E1668" s="555"/>
    </row>
    <row r="1669" spans="1:5" s="550" customFormat="1">
      <c r="A1669" s="553"/>
      <c r="B1669" s="679" t="s">
        <v>2664</v>
      </c>
      <c r="C1669" s="554" t="s">
        <v>2539</v>
      </c>
      <c r="D1669" s="714">
        <v>264.48</v>
      </c>
      <c r="E1669" s="555"/>
    </row>
    <row r="1670" spans="1:5" s="550" customFormat="1">
      <c r="A1670" s="553"/>
      <c r="B1670" s="679" t="s">
        <v>2686</v>
      </c>
      <c r="C1670" s="554" t="s">
        <v>983</v>
      </c>
      <c r="D1670" s="714">
        <v>94.18</v>
      </c>
      <c r="E1670" s="555"/>
    </row>
    <row r="1671" spans="1:5" s="550" customFormat="1">
      <c r="A1671" s="553"/>
      <c r="B1671" s="679" t="s">
        <v>2690</v>
      </c>
      <c r="C1671" s="554" t="s">
        <v>2539</v>
      </c>
      <c r="D1671" s="714">
        <v>264.48</v>
      </c>
      <c r="E1671" s="555"/>
    </row>
    <row r="1672" spans="1:5" s="550" customFormat="1">
      <c r="A1672" s="553"/>
      <c r="B1672" s="679" t="s">
        <v>2694</v>
      </c>
      <c r="C1672" s="554" t="s">
        <v>2539</v>
      </c>
      <c r="D1672" s="714">
        <v>264.48</v>
      </c>
      <c r="E1672" s="555"/>
    </row>
    <row r="1673" spans="1:5" s="550" customFormat="1">
      <c r="A1673" s="553"/>
      <c r="B1673" s="679" t="s">
        <v>2695</v>
      </c>
      <c r="C1673" s="554" t="s">
        <v>2539</v>
      </c>
      <c r="D1673" s="714">
        <v>264.48</v>
      </c>
      <c r="E1673" s="555"/>
    </row>
    <row r="1674" spans="1:5" s="550" customFormat="1">
      <c r="A1674" s="553"/>
      <c r="B1674" s="679" t="s">
        <v>2534</v>
      </c>
      <c r="C1674" s="554" t="s">
        <v>2535</v>
      </c>
      <c r="D1674" s="714">
        <v>9144.4</v>
      </c>
      <c r="E1674" s="555"/>
    </row>
    <row r="1675" spans="1:5" s="550" customFormat="1">
      <c r="A1675" s="553"/>
      <c r="B1675" s="679" t="s">
        <v>2703</v>
      </c>
      <c r="C1675" s="554" t="s">
        <v>2625</v>
      </c>
      <c r="D1675" s="714">
        <v>334.08</v>
      </c>
      <c r="E1675" s="555"/>
    </row>
    <row r="1676" spans="1:5" s="550" customFormat="1">
      <c r="A1676" s="553"/>
      <c r="B1676" s="679" t="s">
        <v>2586</v>
      </c>
      <c r="C1676" s="554" t="s">
        <v>2585</v>
      </c>
      <c r="D1676" s="714">
        <v>556.79999999999995</v>
      </c>
      <c r="E1676" s="555"/>
    </row>
    <row r="1677" spans="1:5" s="550" customFormat="1">
      <c r="A1677" s="553"/>
      <c r="B1677" s="679" t="s">
        <v>2584</v>
      </c>
      <c r="C1677" s="554" t="s">
        <v>2585</v>
      </c>
      <c r="D1677" s="714">
        <v>556.79999999999995</v>
      </c>
      <c r="E1677" s="555"/>
    </row>
    <row r="1678" spans="1:5" s="550" customFormat="1">
      <c r="A1678" s="553"/>
      <c r="B1678" s="679" t="s">
        <v>2583</v>
      </c>
      <c r="C1678" s="554" t="s">
        <v>2539</v>
      </c>
      <c r="D1678" s="714">
        <v>264.48</v>
      </c>
      <c r="E1678" s="555"/>
    </row>
    <row r="1679" spans="1:5" s="550" customFormat="1">
      <c r="A1679" s="553"/>
      <c r="B1679" s="679" t="s">
        <v>2718</v>
      </c>
      <c r="C1679" s="554" t="s">
        <v>2539</v>
      </c>
      <c r="D1679" s="714">
        <v>264.48</v>
      </c>
      <c r="E1679" s="555"/>
    </row>
    <row r="1680" spans="1:5" s="550" customFormat="1">
      <c r="A1680" s="553"/>
      <c r="B1680" s="679" t="s">
        <v>2676</v>
      </c>
      <c r="C1680" s="554" t="s">
        <v>2539</v>
      </c>
      <c r="D1680" s="714">
        <v>264.48</v>
      </c>
      <c r="E1680" s="555"/>
    </row>
    <row r="1681" spans="1:5" s="550" customFormat="1">
      <c r="A1681" s="553"/>
      <c r="B1681" s="679" t="s">
        <v>2545</v>
      </c>
      <c r="C1681" s="554" t="s">
        <v>2539</v>
      </c>
      <c r="D1681" s="714">
        <v>264.48</v>
      </c>
      <c r="E1681" s="555"/>
    </row>
    <row r="1682" spans="1:5" s="550" customFormat="1">
      <c r="A1682" s="553"/>
      <c r="B1682" s="679" t="s">
        <v>2544</v>
      </c>
      <c r="C1682" s="554" t="s">
        <v>2539</v>
      </c>
      <c r="D1682" s="714">
        <v>264.48</v>
      </c>
      <c r="E1682" s="555"/>
    </row>
    <row r="1683" spans="1:5" s="550" customFormat="1">
      <c r="A1683" s="553"/>
      <c r="B1683" s="679" t="s">
        <v>2543</v>
      </c>
      <c r="C1683" s="554" t="s">
        <v>2539</v>
      </c>
      <c r="D1683" s="714">
        <v>264.48</v>
      </c>
      <c r="E1683" s="555"/>
    </row>
    <row r="1684" spans="1:5" s="550" customFormat="1">
      <c r="A1684" s="553"/>
      <c r="B1684" s="679" t="s">
        <v>2592</v>
      </c>
      <c r="C1684" s="554" t="s">
        <v>2539</v>
      </c>
      <c r="D1684" s="714">
        <v>264.48</v>
      </c>
      <c r="E1684" s="555"/>
    </row>
    <row r="1685" spans="1:5" s="550" customFormat="1">
      <c r="A1685" s="553"/>
      <c r="B1685" s="679" t="s">
        <v>2677</v>
      </c>
      <c r="C1685" s="554" t="s">
        <v>983</v>
      </c>
      <c r="D1685" s="714">
        <v>94.18</v>
      </c>
      <c r="E1685" s="555"/>
    </row>
    <row r="1686" spans="1:5" s="550" customFormat="1">
      <c r="A1686" s="553"/>
      <c r="B1686" s="679" t="s">
        <v>2672</v>
      </c>
      <c r="C1686" s="554" t="s">
        <v>2539</v>
      </c>
      <c r="D1686" s="714">
        <v>264.48</v>
      </c>
      <c r="E1686" s="555"/>
    </row>
    <row r="1687" spans="1:5" s="550" customFormat="1">
      <c r="A1687" s="553"/>
      <c r="B1687" s="679" t="s">
        <v>2680</v>
      </c>
      <c r="C1687" s="554" t="s">
        <v>983</v>
      </c>
      <c r="D1687" s="714">
        <v>94.18</v>
      </c>
      <c r="E1687" s="555"/>
    </row>
    <row r="1688" spans="1:5" s="550" customFormat="1">
      <c r="A1688" s="553"/>
      <c r="B1688" s="679" t="s">
        <v>2675</v>
      </c>
      <c r="C1688" s="554" t="s">
        <v>2585</v>
      </c>
      <c r="D1688" s="714">
        <v>556.79999999999995</v>
      </c>
      <c r="E1688" s="555"/>
    </row>
    <row r="1689" spans="1:5" s="550" customFormat="1">
      <c r="A1689" s="553"/>
      <c r="B1689" s="679" t="s">
        <v>2697</v>
      </c>
      <c r="C1689" s="554" t="s">
        <v>2539</v>
      </c>
      <c r="D1689" s="714">
        <v>264.48</v>
      </c>
      <c r="E1689" s="555"/>
    </row>
    <row r="1690" spans="1:5" s="550" customFormat="1">
      <c r="A1690" s="553"/>
      <c r="B1690" s="679" t="s">
        <v>2720</v>
      </c>
      <c r="C1690" s="554" t="s">
        <v>2539</v>
      </c>
      <c r="D1690" s="714">
        <v>264.48</v>
      </c>
      <c r="E1690" s="555"/>
    </row>
    <row r="1691" spans="1:5" s="550" customFormat="1">
      <c r="A1691" s="553"/>
      <c r="B1691" s="679" t="s">
        <v>2565</v>
      </c>
      <c r="C1691" s="554" t="s">
        <v>983</v>
      </c>
      <c r="D1691" s="714">
        <v>168.1</v>
      </c>
      <c r="E1691" s="555"/>
    </row>
    <row r="1692" spans="1:5" s="550" customFormat="1">
      <c r="A1692" s="553"/>
      <c r="B1692" s="679" t="s">
        <v>2549</v>
      </c>
      <c r="C1692" s="554" t="s">
        <v>2539</v>
      </c>
      <c r="D1692" s="714">
        <v>264.48</v>
      </c>
      <c r="E1692" s="555"/>
    </row>
    <row r="1693" spans="1:5" s="550" customFormat="1">
      <c r="A1693" s="553"/>
      <c r="B1693" s="679" t="s">
        <v>2546</v>
      </c>
      <c r="C1693" s="554" t="s">
        <v>2539</v>
      </c>
      <c r="D1693" s="714">
        <v>264.48</v>
      </c>
      <c r="E1693" s="555"/>
    </row>
    <row r="1694" spans="1:5" s="550" customFormat="1">
      <c r="A1694" s="553"/>
      <c r="B1694" s="679" t="s">
        <v>2561</v>
      </c>
      <c r="C1694" s="554" t="s">
        <v>983</v>
      </c>
      <c r="D1694" s="714">
        <v>94.18</v>
      </c>
      <c r="E1694" s="555"/>
    </row>
    <row r="1695" spans="1:5" s="550" customFormat="1">
      <c r="A1695" s="553"/>
      <c r="B1695" s="679" t="s">
        <v>2646</v>
      </c>
      <c r="C1695" s="554" t="s">
        <v>2539</v>
      </c>
      <c r="D1695" s="714">
        <v>264.48</v>
      </c>
      <c r="E1695" s="555"/>
    </row>
    <row r="1696" spans="1:5" s="550" customFormat="1">
      <c r="A1696" s="553"/>
      <c r="B1696" s="679" t="s">
        <v>2645</v>
      </c>
      <c r="C1696" s="554" t="s">
        <v>2539</v>
      </c>
      <c r="D1696" s="714">
        <v>264.48</v>
      </c>
      <c r="E1696" s="555"/>
    </row>
    <row r="1697" spans="1:5" s="550" customFormat="1">
      <c r="A1697" s="553"/>
      <c r="B1697" s="679" t="s">
        <v>2538</v>
      </c>
      <c r="C1697" s="554" t="s">
        <v>2539</v>
      </c>
      <c r="D1697" s="714">
        <v>264.48</v>
      </c>
      <c r="E1697" s="555"/>
    </row>
    <row r="1698" spans="1:5" s="550" customFormat="1">
      <c r="A1698" s="553"/>
      <c r="B1698" s="679" t="s">
        <v>2684</v>
      </c>
      <c r="C1698" s="554" t="s">
        <v>983</v>
      </c>
      <c r="D1698" s="714">
        <v>94.18</v>
      </c>
      <c r="E1698" s="555"/>
    </row>
    <row r="1699" spans="1:5" s="550" customFormat="1">
      <c r="A1699" s="553"/>
      <c r="B1699" s="679" t="s">
        <v>2575</v>
      </c>
      <c r="C1699" s="554" t="s">
        <v>983</v>
      </c>
      <c r="D1699" s="714">
        <v>94.18</v>
      </c>
      <c r="E1699" s="555"/>
    </row>
    <row r="1700" spans="1:5" s="550" customFormat="1">
      <c r="A1700" s="553"/>
      <c r="B1700" s="679" t="s">
        <v>2576</v>
      </c>
      <c r="C1700" s="554" t="s">
        <v>983</v>
      </c>
      <c r="D1700" s="714">
        <v>168.1</v>
      </c>
      <c r="E1700" s="555"/>
    </row>
    <row r="1701" spans="1:5" s="550" customFormat="1">
      <c r="A1701" s="553"/>
      <c r="B1701" s="679" t="s">
        <v>2562</v>
      </c>
      <c r="C1701" s="554" t="s">
        <v>2539</v>
      </c>
      <c r="D1701" s="714">
        <v>264.48</v>
      </c>
      <c r="E1701" s="555"/>
    </row>
    <row r="1702" spans="1:5" s="550" customFormat="1">
      <c r="A1702" s="553"/>
      <c r="B1702" s="679" t="s">
        <v>2563</v>
      </c>
      <c r="C1702" s="554" t="s">
        <v>2564</v>
      </c>
      <c r="D1702" s="714">
        <v>250.56</v>
      </c>
      <c r="E1702" s="555"/>
    </row>
    <row r="1703" spans="1:5" s="550" customFormat="1">
      <c r="A1703" s="553"/>
      <c r="B1703" s="679" t="s">
        <v>2653</v>
      </c>
      <c r="C1703" s="554" t="s">
        <v>2535</v>
      </c>
      <c r="D1703" s="714">
        <v>9144.4</v>
      </c>
      <c r="E1703" s="555"/>
    </row>
    <row r="1704" spans="1:5" s="550" customFormat="1">
      <c r="A1704" s="553"/>
      <c r="B1704" s="679" t="s">
        <v>2637</v>
      </c>
      <c r="C1704" s="554" t="s">
        <v>983</v>
      </c>
      <c r="D1704" s="714">
        <v>168.1</v>
      </c>
      <c r="E1704" s="555"/>
    </row>
    <row r="1705" spans="1:5" s="550" customFormat="1">
      <c r="A1705" s="553"/>
      <c r="B1705" s="679" t="s">
        <v>2662</v>
      </c>
      <c r="C1705" s="554" t="s">
        <v>2539</v>
      </c>
      <c r="D1705" s="714">
        <v>264.48</v>
      </c>
      <c r="E1705" s="555"/>
    </row>
    <row r="1706" spans="1:5" s="550" customFormat="1">
      <c r="A1706" s="553"/>
      <c r="B1706" s="679" t="s">
        <v>2661</v>
      </c>
      <c r="C1706" s="554" t="s">
        <v>2539</v>
      </c>
      <c r="D1706" s="714">
        <v>264.48</v>
      </c>
      <c r="E1706" s="555"/>
    </row>
    <row r="1707" spans="1:5" s="550" customFormat="1">
      <c r="A1707" s="553"/>
      <c r="B1707" s="679" t="s">
        <v>2696</v>
      </c>
      <c r="C1707" s="554" t="s">
        <v>2537</v>
      </c>
      <c r="D1707" s="714">
        <v>14254.66</v>
      </c>
      <c r="E1707" s="555"/>
    </row>
    <row r="1708" spans="1:5" s="550" customFormat="1">
      <c r="A1708" s="553"/>
      <c r="B1708" s="679" t="s">
        <v>2683</v>
      </c>
      <c r="C1708" s="554" t="s">
        <v>2539</v>
      </c>
      <c r="D1708" s="714">
        <v>264.48</v>
      </c>
      <c r="E1708" s="555"/>
    </row>
    <row r="1709" spans="1:5" s="550" customFormat="1">
      <c r="A1709" s="553"/>
      <c r="B1709" s="679" t="s">
        <v>2682</v>
      </c>
      <c r="C1709" s="554" t="s">
        <v>2539</v>
      </c>
      <c r="D1709" s="714">
        <v>264.48</v>
      </c>
      <c r="E1709" s="555"/>
    </row>
    <row r="1710" spans="1:5" s="550" customFormat="1">
      <c r="A1710" s="553"/>
      <c r="B1710" s="679" t="s">
        <v>2566</v>
      </c>
      <c r="C1710" s="554" t="s">
        <v>2539</v>
      </c>
      <c r="D1710" s="714">
        <v>264.48</v>
      </c>
      <c r="E1710" s="555"/>
    </row>
    <row r="1711" spans="1:5" s="550" customFormat="1">
      <c r="A1711" s="553"/>
      <c r="B1711" s="679" t="s">
        <v>2629</v>
      </c>
      <c r="C1711" s="554" t="s">
        <v>2539</v>
      </c>
      <c r="D1711" s="714">
        <v>264.48</v>
      </c>
      <c r="E1711" s="555"/>
    </row>
    <row r="1712" spans="1:5" s="550" customFormat="1">
      <c r="A1712" s="553"/>
      <c r="B1712" s="679" t="s">
        <v>2615</v>
      </c>
      <c r="C1712" s="554" t="s">
        <v>2539</v>
      </c>
      <c r="D1712" s="714">
        <v>264.48</v>
      </c>
      <c r="E1712" s="555"/>
    </row>
    <row r="1713" spans="1:5" s="550" customFormat="1">
      <c r="A1713" s="553"/>
      <c r="B1713" s="679" t="s">
        <v>2603</v>
      </c>
      <c r="C1713" s="554" t="s">
        <v>983</v>
      </c>
      <c r="D1713" s="714">
        <v>168.1</v>
      </c>
      <c r="E1713" s="555"/>
    </row>
    <row r="1714" spans="1:5" s="550" customFormat="1">
      <c r="A1714" s="553"/>
      <c r="B1714" s="679" t="s">
        <v>2602</v>
      </c>
      <c r="C1714" s="554" t="s">
        <v>2539</v>
      </c>
      <c r="D1714" s="714">
        <v>264.48</v>
      </c>
      <c r="E1714" s="555"/>
    </row>
    <row r="1715" spans="1:5" s="550" customFormat="1">
      <c r="A1715" s="553"/>
      <c r="B1715" s="679" t="s">
        <v>2651</v>
      </c>
      <c r="C1715" s="554" t="s">
        <v>2539</v>
      </c>
      <c r="D1715" s="714">
        <v>264.48</v>
      </c>
      <c r="E1715" s="555"/>
    </row>
    <row r="1716" spans="1:5" s="550" customFormat="1">
      <c r="A1716" s="553"/>
      <c r="B1716" s="679" t="s">
        <v>2652</v>
      </c>
      <c r="C1716" s="554" t="s">
        <v>2625</v>
      </c>
      <c r="D1716" s="714">
        <v>334.08</v>
      </c>
      <c r="E1716" s="555"/>
    </row>
    <row r="1717" spans="1:5" s="550" customFormat="1">
      <c r="A1717" s="553"/>
      <c r="B1717" s="679" t="s">
        <v>2601</v>
      </c>
      <c r="C1717" s="554" t="s">
        <v>2539</v>
      </c>
      <c r="D1717" s="714">
        <v>264.48</v>
      </c>
      <c r="E1717" s="555"/>
    </row>
    <row r="1718" spans="1:5" s="550" customFormat="1">
      <c r="A1718" s="553"/>
      <c r="B1718" s="679" t="s">
        <v>2657</v>
      </c>
      <c r="C1718" s="554" t="s">
        <v>2564</v>
      </c>
      <c r="D1718" s="714">
        <v>250.56</v>
      </c>
      <c r="E1718" s="555"/>
    </row>
    <row r="1719" spans="1:5" s="550" customFormat="1">
      <c r="A1719" s="553"/>
      <c r="B1719" s="679" t="s">
        <v>2681</v>
      </c>
      <c r="C1719" s="554" t="s">
        <v>2539</v>
      </c>
      <c r="D1719" s="714">
        <v>264.48</v>
      </c>
      <c r="E1719" s="555"/>
    </row>
    <row r="1720" spans="1:5" s="550" customFormat="1">
      <c r="A1720" s="553"/>
      <c r="B1720" s="679" t="s">
        <v>2663</v>
      </c>
      <c r="C1720" s="554" t="s">
        <v>2539</v>
      </c>
      <c r="D1720" s="714">
        <v>264.48</v>
      </c>
      <c r="E1720" s="555"/>
    </row>
    <row r="1721" spans="1:5" s="550" customFormat="1">
      <c r="A1721" s="553"/>
      <c r="B1721" s="679" t="s">
        <v>2555</v>
      </c>
      <c r="C1721" s="554" t="s">
        <v>983</v>
      </c>
      <c r="D1721" s="714">
        <v>168.1</v>
      </c>
      <c r="E1721" s="555"/>
    </row>
    <row r="1722" spans="1:5" s="550" customFormat="1">
      <c r="A1722" s="553"/>
      <c r="B1722" s="679" t="s">
        <v>2630</v>
      </c>
      <c r="C1722" s="554" t="s">
        <v>2600</v>
      </c>
      <c r="D1722" s="714">
        <v>893.2</v>
      </c>
      <c r="E1722" s="555"/>
    </row>
    <row r="1723" spans="1:5" s="550" customFormat="1">
      <c r="A1723" s="553"/>
      <c r="B1723" s="679" t="s">
        <v>2624</v>
      </c>
      <c r="C1723" s="554" t="s">
        <v>2625</v>
      </c>
      <c r="D1723" s="714">
        <v>334.08</v>
      </c>
      <c r="E1723" s="555"/>
    </row>
    <row r="1724" spans="1:5" s="550" customFormat="1">
      <c r="A1724" s="553"/>
      <c r="B1724" s="679" t="s">
        <v>2654</v>
      </c>
      <c r="C1724" s="554" t="s">
        <v>2537</v>
      </c>
      <c r="D1724" s="714">
        <v>14254.66</v>
      </c>
      <c r="E1724" s="555"/>
    </row>
    <row r="1725" spans="1:5" s="550" customFormat="1">
      <c r="A1725" s="553"/>
      <c r="B1725" s="679" t="s">
        <v>2613</v>
      </c>
      <c r="C1725" s="554" t="s">
        <v>983</v>
      </c>
      <c r="D1725" s="714">
        <v>168.1</v>
      </c>
      <c r="E1725" s="555"/>
    </row>
    <row r="1726" spans="1:5" s="550" customFormat="1">
      <c r="A1726" s="553"/>
      <c r="B1726" s="679" t="s">
        <v>2557</v>
      </c>
      <c r="C1726" s="554" t="s">
        <v>983</v>
      </c>
      <c r="D1726" s="714">
        <v>168.1</v>
      </c>
      <c r="E1726" s="555"/>
    </row>
    <row r="1727" spans="1:5" s="550" customFormat="1">
      <c r="A1727" s="553"/>
      <c r="B1727" s="679" t="s">
        <v>2614</v>
      </c>
      <c r="C1727" s="554" t="s">
        <v>2564</v>
      </c>
      <c r="D1727" s="714">
        <v>250.56</v>
      </c>
      <c r="E1727" s="555"/>
    </row>
    <row r="1728" spans="1:5" s="550" customFormat="1">
      <c r="A1728" s="553"/>
      <c r="B1728" s="679" t="s">
        <v>2656</v>
      </c>
      <c r="C1728" s="554" t="s">
        <v>2537</v>
      </c>
      <c r="D1728" s="714">
        <v>14254.66</v>
      </c>
      <c r="E1728" s="555"/>
    </row>
    <row r="1729" spans="1:5" s="550" customFormat="1">
      <c r="A1729" s="553"/>
      <c r="B1729" s="679" t="s">
        <v>2689</v>
      </c>
      <c r="C1729" s="554" t="s">
        <v>2539</v>
      </c>
      <c r="D1729" s="714">
        <v>264.48</v>
      </c>
      <c r="E1729" s="555"/>
    </row>
    <row r="1730" spans="1:5" s="550" customFormat="1">
      <c r="A1730" s="553"/>
      <c r="B1730" s="679" t="s">
        <v>2721</v>
      </c>
      <c r="C1730" s="554" t="s">
        <v>2722</v>
      </c>
      <c r="D1730" s="714">
        <v>4602.2</v>
      </c>
      <c r="E1730" s="555"/>
    </row>
    <row r="1731" spans="1:5" s="550" customFormat="1">
      <c r="A1731" s="553"/>
      <c r="B1731" s="679" t="s">
        <v>2723</v>
      </c>
      <c r="C1731" s="554" t="s">
        <v>2724</v>
      </c>
      <c r="D1731" s="714">
        <v>11268.18</v>
      </c>
      <c r="E1731" s="555"/>
    </row>
    <row r="1732" spans="1:5" s="550" customFormat="1">
      <c r="A1732" s="553"/>
      <c r="B1732" s="679" t="s">
        <v>2725</v>
      </c>
      <c r="C1732" s="554" t="s">
        <v>2726</v>
      </c>
      <c r="D1732" s="714">
        <v>47107.79</v>
      </c>
      <c r="E1732" s="555"/>
    </row>
    <row r="1733" spans="1:5" s="550" customFormat="1">
      <c r="A1733" s="553"/>
      <c r="B1733" s="679" t="s">
        <v>2777</v>
      </c>
      <c r="C1733" s="554" t="s">
        <v>2728</v>
      </c>
      <c r="D1733" s="714">
        <v>15820.92</v>
      </c>
      <c r="E1733" s="555"/>
    </row>
    <row r="1734" spans="1:5" s="550" customFormat="1">
      <c r="A1734" s="553"/>
      <c r="B1734" s="679" t="s">
        <v>2811</v>
      </c>
      <c r="C1734" s="554" t="s">
        <v>2733</v>
      </c>
      <c r="D1734" s="714">
        <v>1345.25</v>
      </c>
      <c r="E1734" s="555"/>
    </row>
    <row r="1735" spans="1:5" s="550" customFormat="1">
      <c r="A1735" s="553"/>
      <c r="B1735" s="679" t="s">
        <v>2776</v>
      </c>
      <c r="C1735" s="554" t="s">
        <v>2733</v>
      </c>
      <c r="D1735" s="714">
        <v>1345.25</v>
      </c>
      <c r="E1735" s="555"/>
    </row>
    <row r="1736" spans="1:5" s="550" customFormat="1">
      <c r="A1736" s="553"/>
      <c r="B1736" s="679" t="s">
        <v>2876</v>
      </c>
      <c r="C1736" s="554" t="s">
        <v>2739</v>
      </c>
      <c r="D1736" s="714">
        <v>25333</v>
      </c>
      <c r="E1736" s="555"/>
    </row>
    <row r="1737" spans="1:5" s="550" customFormat="1">
      <c r="A1737" s="553"/>
      <c r="B1737" s="679" t="s">
        <v>2779</v>
      </c>
      <c r="C1737" s="554" t="s">
        <v>2730</v>
      </c>
      <c r="D1737" s="714">
        <v>14302.57</v>
      </c>
      <c r="E1737" s="555"/>
    </row>
    <row r="1738" spans="1:5" s="550" customFormat="1">
      <c r="A1738" s="553"/>
      <c r="B1738" s="679" t="s">
        <v>2740</v>
      </c>
      <c r="C1738" s="554" t="s">
        <v>2739</v>
      </c>
      <c r="D1738" s="714">
        <v>25333</v>
      </c>
      <c r="E1738" s="555"/>
    </row>
    <row r="1739" spans="1:5" s="550" customFormat="1">
      <c r="A1739" s="553"/>
      <c r="B1739" s="679" t="s">
        <v>2792</v>
      </c>
      <c r="C1739" s="554" t="s">
        <v>2739</v>
      </c>
      <c r="D1739" s="714">
        <v>25333</v>
      </c>
      <c r="E1739" s="555"/>
    </row>
    <row r="1740" spans="1:5" s="550" customFormat="1">
      <c r="A1740" s="553"/>
      <c r="B1740" s="679" t="s">
        <v>2742</v>
      </c>
      <c r="C1740" s="554" t="s">
        <v>2739</v>
      </c>
      <c r="D1740" s="714">
        <v>25333</v>
      </c>
      <c r="E1740" s="555"/>
    </row>
    <row r="1741" spans="1:5" s="550" customFormat="1">
      <c r="A1741" s="553"/>
      <c r="B1741" s="679" t="s">
        <v>2821</v>
      </c>
      <c r="C1741" s="554" t="s">
        <v>2728</v>
      </c>
      <c r="D1741" s="714">
        <v>15820.92</v>
      </c>
      <c r="E1741" s="555"/>
    </row>
    <row r="1742" spans="1:5" s="550" customFormat="1">
      <c r="A1742" s="553"/>
      <c r="B1742" s="679" t="s">
        <v>2768</v>
      </c>
      <c r="C1742" s="554" t="s">
        <v>2728</v>
      </c>
      <c r="D1742" s="714">
        <v>15820.92</v>
      </c>
      <c r="E1742" s="555"/>
    </row>
    <row r="1743" spans="1:5" s="550" customFormat="1">
      <c r="A1743" s="553"/>
      <c r="B1743" s="679" t="s">
        <v>2841</v>
      </c>
      <c r="C1743" s="554" t="s">
        <v>2747</v>
      </c>
      <c r="D1743" s="714">
        <v>-18464.88</v>
      </c>
      <c r="E1743" s="555"/>
    </row>
    <row r="1744" spans="1:5" s="550" customFormat="1">
      <c r="A1744" s="553"/>
      <c r="B1744" s="679" t="s">
        <v>2732</v>
      </c>
      <c r="C1744" s="554" t="s">
        <v>2733</v>
      </c>
      <c r="D1744" s="714">
        <v>1345.25</v>
      </c>
      <c r="E1744" s="555"/>
    </row>
    <row r="1745" spans="1:5" s="550" customFormat="1">
      <c r="A1745" s="553"/>
      <c r="B1745" s="679" t="s">
        <v>2789</v>
      </c>
      <c r="C1745" s="554" t="s">
        <v>2730</v>
      </c>
      <c r="D1745" s="714">
        <v>14302.57</v>
      </c>
      <c r="E1745" s="555"/>
    </row>
    <row r="1746" spans="1:5" s="550" customFormat="1">
      <c r="A1746" s="553"/>
      <c r="B1746" s="679" t="s">
        <v>2878</v>
      </c>
      <c r="C1746" s="554" t="s">
        <v>2730</v>
      </c>
      <c r="D1746" s="714">
        <v>14302.57</v>
      </c>
      <c r="E1746" s="555"/>
    </row>
    <row r="1747" spans="1:5" s="550" customFormat="1">
      <c r="A1747" s="553"/>
      <c r="B1747" s="679" t="s">
        <v>2741</v>
      </c>
      <c r="C1747" s="554" t="s">
        <v>2739</v>
      </c>
      <c r="D1747" s="714">
        <v>25333</v>
      </c>
      <c r="E1747" s="555"/>
    </row>
    <row r="1748" spans="1:5" s="550" customFormat="1">
      <c r="A1748" s="553"/>
      <c r="B1748" s="679" t="s">
        <v>2842</v>
      </c>
      <c r="C1748" s="554" t="s">
        <v>2730</v>
      </c>
      <c r="D1748" s="714">
        <v>14302.57</v>
      </c>
      <c r="E1748" s="555"/>
    </row>
    <row r="1749" spans="1:5" s="550" customFormat="1">
      <c r="A1749" s="553"/>
      <c r="B1749" s="679" t="s">
        <v>2729</v>
      </c>
      <c r="C1749" s="554" t="s">
        <v>2730</v>
      </c>
      <c r="D1749" s="714">
        <v>14302.57</v>
      </c>
      <c r="E1749" s="555"/>
    </row>
    <row r="1750" spans="1:5" s="550" customFormat="1">
      <c r="A1750" s="553"/>
      <c r="B1750" s="679" t="s">
        <v>2816</v>
      </c>
      <c r="C1750" s="554" t="s">
        <v>2739</v>
      </c>
      <c r="D1750" s="714">
        <v>25333</v>
      </c>
      <c r="E1750" s="555"/>
    </row>
    <row r="1751" spans="1:5" s="550" customFormat="1">
      <c r="A1751" s="553"/>
      <c r="B1751" s="679" t="s">
        <v>2737</v>
      </c>
      <c r="C1751" s="554" t="s">
        <v>2730</v>
      </c>
      <c r="D1751" s="714">
        <v>14302.57</v>
      </c>
      <c r="E1751" s="555"/>
    </row>
    <row r="1752" spans="1:5" s="550" customFormat="1">
      <c r="A1752" s="553"/>
      <c r="B1752" s="679" t="s">
        <v>2736</v>
      </c>
      <c r="C1752" s="554" t="s">
        <v>2728</v>
      </c>
      <c r="D1752" s="714">
        <v>15820.92</v>
      </c>
      <c r="E1752" s="555"/>
    </row>
    <row r="1753" spans="1:5" s="550" customFormat="1">
      <c r="A1753" s="553"/>
      <c r="B1753" s="679" t="s">
        <v>2756</v>
      </c>
      <c r="C1753" s="554" t="s">
        <v>2728</v>
      </c>
      <c r="D1753" s="714">
        <v>15820.92</v>
      </c>
      <c r="E1753" s="555"/>
    </row>
    <row r="1754" spans="1:5" s="550" customFormat="1">
      <c r="A1754" s="553"/>
      <c r="B1754" s="679" t="s">
        <v>2865</v>
      </c>
      <c r="C1754" s="554" t="s">
        <v>2823</v>
      </c>
      <c r="D1754" s="714">
        <v>19243.22</v>
      </c>
      <c r="E1754" s="555"/>
    </row>
    <row r="1755" spans="1:5" s="550" customFormat="1">
      <c r="A1755" s="553"/>
      <c r="B1755" s="679" t="s">
        <v>2743</v>
      </c>
      <c r="C1755" s="554" t="s">
        <v>2728</v>
      </c>
      <c r="D1755" s="714">
        <v>15820.92</v>
      </c>
      <c r="E1755" s="555"/>
    </row>
    <row r="1756" spans="1:5" s="550" customFormat="1">
      <c r="A1756" s="553"/>
      <c r="B1756" s="679" t="s">
        <v>2793</v>
      </c>
      <c r="C1756" s="554" t="s">
        <v>2747</v>
      </c>
      <c r="D1756" s="714">
        <v>-18464.88</v>
      </c>
      <c r="E1756" s="555"/>
    </row>
    <row r="1757" spans="1:5" s="550" customFormat="1">
      <c r="A1757" s="553"/>
      <c r="B1757" s="679" t="s">
        <v>2772</v>
      </c>
      <c r="C1757" s="554" t="s">
        <v>2747</v>
      </c>
      <c r="D1757" s="714">
        <v>-18464.88</v>
      </c>
      <c r="E1757" s="555"/>
    </row>
    <row r="1758" spans="1:5" s="550" customFormat="1">
      <c r="A1758" s="553"/>
      <c r="B1758" s="679" t="s">
        <v>2891</v>
      </c>
      <c r="C1758" s="554" t="s">
        <v>2823</v>
      </c>
      <c r="D1758" s="714">
        <v>19243.22</v>
      </c>
      <c r="E1758" s="555"/>
    </row>
    <row r="1759" spans="1:5" s="550" customFormat="1">
      <c r="A1759" s="553"/>
      <c r="B1759" s="679" t="s">
        <v>2809</v>
      </c>
      <c r="C1759" s="554" t="s">
        <v>2739</v>
      </c>
      <c r="D1759" s="714">
        <v>25333</v>
      </c>
      <c r="E1759" s="555"/>
    </row>
    <row r="1760" spans="1:5" s="550" customFormat="1">
      <c r="A1760" s="553"/>
      <c r="B1760" s="679" t="s">
        <v>2746</v>
      </c>
      <c r="C1760" s="554" t="s">
        <v>2747</v>
      </c>
      <c r="D1760" s="714">
        <v>-18464.88</v>
      </c>
      <c r="E1760" s="555"/>
    </row>
    <row r="1761" spans="1:5" s="550" customFormat="1">
      <c r="A1761" s="553"/>
      <c r="B1761" s="679" t="s">
        <v>2781</v>
      </c>
      <c r="C1761" s="554" t="s">
        <v>2728</v>
      </c>
      <c r="D1761" s="714">
        <v>15820.92</v>
      </c>
      <c r="E1761" s="555"/>
    </row>
    <row r="1762" spans="1:5" s="550" customFormat="1">
      <c r="A1762" s="553"/>
      <c r="B1762" s="679" t="s">
        <v>2812</v>
      </c>
      <c r="C1762" s="554" t="s">
        <v>2728</v>
      </c>
      <c r="D1762" s="714">
        <v>12044.07</v>
      </c>
      <c r="E1762" s="555"/>
    </row>
    <row r="1763" spans="1:5" s="550" customFormat="1">
      <c r="A1763" s="553"/>
      <c r="B1763" s="679" t="s">
        <v>2813</v>
      </c>
      <c r="C1763" s="554" t="s">
        <v>2733</v>
      </c>
      <c r="D1763" s="714">
        <v>5402.86</v>
      </c>
      <c r="E1763" s="555"/>
    </row>
    <row r="1764" spans="1:5" s="550" customFormat="1">
      <c r="A1764" s="553"/>
      <c r="B1764" s="679" t="s">
        <v>2771</v>
      </c>
      <c r="C1764" s="554" t="s">
        <v>2733</v>
      </c>
      <c r="D1764" s="714">
        <v>1345.25</v>
      </c>
      <c r="E1764" s="555"/>
    </row>
    <row r="1765" spans="1:5" s="550" customFormat="1">
      <c r="A1765" s="553"/>
      <c r="B1765" s="679" t="s">
        <v>2783</v>
      </c>
      <c r="C1765" s="554" t="s">
        <v>2739</v>
      </c>
      <c r="D1765" s="714">
        <v>25333</v>
      </c>
      <c r="E1765" s="555"/>
    </row>
    <row r="1766" spans="1:5" s="550" customFormat="1">
      <c r="A1766" s="553"/>
      <c r="B1766" s="679" t="s">
        <v>2780</v>
      </c>
      <c r="C1766" s="554" t="s">
        <v>2733</v>
      </c>
      <c r="D1766" s="714">
        <v>1345.25</v>
      </c>
      <c r="E1766" s="555"/>
    </row>
    <row r="1767" spans="1:5" s="550" customFormat="1">
      <c r="A1767" s="553"/>
      <c r="B1767" s="679" t="s">
        <v>2749</v>
      </c>
      <c r="C1767" s="554" t="s">
        <v>2728</v>
      </c>
      <c r="D1767" s="714">
        <v>12044.07</v>
      </c>
      <c r="E1767" s="555"/>
    </row>
    <row r="1768" spans="1:5" s="550" customFormat="1">
      <c r="A1768" s="553"/>
      <c r="B1768" s="679" t="s">
        <v>2828</v>
      </c>
      <c r="C1768" s="554" t="s">
        <v>2728</v>
      </c>
      <c r="D1768" s="714">
        <v>12044.07</v>
      </c>
      <c r="E1768" s="555"/>
    </row>
    <row r="1769" spans="1:5" s="550" customFormat="1">
      <c r="A1769" s="553"/>
      <c r="B1769" s="679" t="s">
        <v>2750</v>
      </c>
      <c r="C1769" s="554" t="s">
        <v>2728</v>
      </c>
      <c r="D1769" s="714">
        <v>12044.07</v>
      </c>
      <c r="E1769" s="555"/>
    </row>
    <row r="1770" spans="1:5" s="550" customFormat="1">
      <c r="A1770" s="553"/>
      <c r="B1770" s="679" t="s">
        <v>2829</v>
      </c>
      <c r="C1770" s="554" t="s">
        <v>2728</v>
      </c>
      <c r="D1770" s="714">
        <v>12044.07</v>
      </c>
      <c r="E1770" s="555"/>
    </row>
    <row r="1771" spans="1:5" s="550" customFormat="1">
      <c r="A1771" s="553"/>
      <c r="B1771" s="679" t="s">
        <v>2753</v>
      </c>
      <c r="C1771" s="554" t="s">
        <v>2739</v>
      </c>
      <c r="D1771" s="714">
        <v>25333</v>
      </c>
      <c r="E1771" s="555"/>
    </row>
    <row r="1772" spans="1:5" s="550" customFormat="1">
      <c r="A1772" s="553"/>
      <c r="B1772" s="679" t="s">
        <v>3829</v>
      </c>
      <c r="C1772" s="554" t="s">
        <v>3830</v>
      </c>
      <c r="D1772" s="714">
        <v>4936.96</v>
      </c>
      <c r="E1772" s="555"/>
    </row>
    <row r="1773" spans="1:5" s="550" customFormat="1">
      <c r="A1773" s="553"/>
      <c r="B1773" s="679" t="s">
        <v>2870</v>
      </c>
      <c r="C1773" s="554" t="s">
        <v>2788</v>
      </c>
      <c r="D1773" s="714">
        <v>15428.19</v>
      </c>
      <c r="E1773" s="555"/>
    </row>
    <row r="1774" spans="1:5" s="550" customFormat="1">
      <c r="A1774" s="553"/>
      <c r="B1774" s="679" t="s">
        <v>2877</v>
      </c>
      <c r="C1774" s="554" t="s">
        <v>2730</v>
      </c>
      <c r="D1774" s="714">
        <v>14302.57</v>
      </c>
      <c r="E1774" s="555"/>
    </row>
    <row r="1775" spans="1:5" s="550" customFormat="1">
      <c r="A1775" s="553"/>
      <c r="B1775" s="679" t="s">
        <v>2820</v>
      </c>
      <c r="C1775" s="554" t="s">
        <v>2730</v>
      </c>
      <c r="D1775" s="714">
        <v>14302.57</v>
      </c>
      <c r="E1775" s="555"/>
    </row>
    <row r="1776" spans="1:5" s="550" customFormat="1">
      <c r="A1776" s="553"/>
      <c r="B1776" s="679" t="s">
        <v>2834</v>
      </c>
      <c r="C1776" s="554" t="s">
        <v>2815</v>
      </c>
      <c r="D1776" s="714">
        <v>20685.7</v>
      </c>
      <c r="E1776" s="555"/>
    </row>
    <row r="1777" spans="1:5" s="550" customFormat="1">
      <c r="A1777" s="553"/>
      <c r="B1777" s="679" t="s">
        <v>2850</v>
      </c>
      <c r="C1777" s="554" t="s">
        <v>2815</v>
      </c>
      <c r="D1777" s="714">
        <v>20685.7</v>
      </c>
      <c r="E1777" s="555"/>
    </row>
    <row r="1778" spans="1:5" s="550" customFormat="1">
      <c r="A1778" s="553"/>
      <c r="B1778" s="679" t="s">
        <v>2852</v>
      </c>
      <c r="C1778" s="554" t="s">
        <v>2815</v>
      </c>
      <c r="D1778" s="714">
        <v>20685.7</v>
      </c>
      <c r="E1778" s="555"/>
    </row>
    <row r="1779" spans="1:5" s="550" customFormat="1">
      <c r="A1779" s="553"/>
      <c r="B1779" s="679" t="s">
        <v>3831</v>
      </c>
      <c r="C1779" s="554" t="s">
        <v>3832</v>
      </c>
      <c r="D1779" s="714">
        <v>58000</v>
      </c>
      <c r="E1779" s="555"/>
    </row>
    <row r="1780" spans="1:5" s="550" customFormat="1">
      <c r="A1780" s="553"/>
      <c r="B1780" s="679" t="s">
        <v>2773</v>
      </c>
      <c r="C1780" s="554" t="s">
        <v>2774</v>
      </c>
      <c r="D1780" s="714">
        <v>15820.92</v>
      </c>
      <c r="E1780" s="555"/>
    </row>
    <row r="1781" spans="1:5" s="550" customFormat="1">
      <c r="A1781" s="553"/>
      <c r="B1781" s="679" t="s">
        <v>3833</v>
      </c>
      <c r="C1781" s="554" t="s">
        <v>3832</v>
      </c>
      <c r="D1781" s="714">
        <v>58000</v>
      </c>
      <c r="E1781" s="555"/>
    </row>
    <row r="1782" spans="1:5" s="550" customFormat="1">
      <c r="A1782" s="553"/>
      <c r="B1782" s="679" t="s">
        <v>2744</v>
      </c>
      <c r="C1782" s="554" t="s">
        <v>2745</v>
      </c>
      <c r="D1782" s="714">
        <v>14832</v>
      </c>
      <c r="E1782" s="555"/>
    </row>
    <row r="1783" spans="1:5" s="550" customFormat="1">
      <c r="A1783" s="553"/>
      <c r="B1783" s="679" t="s">
        <v>2798</v>
      </c>
      <c r="C1783" s="554" t="s">
        <v>2799</v>
      </c>
      <c r="D1783" s="714">
        <v>2610</v>
      </c>
      <c r="E1783" s="555"/>
    </row>
    <row r="1784" spans="1:5" s="550" customFormat="1">
      <c r="A1784" s="553"/>
      <c r="B1784" s="679" t="s">
        <v>3834</v>
      </c>
      <c r="C1784" s="554" t="s">
        <v>3835</v>
      </c>
      <c r="D1784" s="714">
        <v>32866.28</v>
      </c>
      <c r="E1784" s="555"/>
    </row>
    <row r="1785" spans="1:5" s="550" customFormat="1">
      <c r="A1785" s="553"/>
      <c r="B1785" s="679" t="s">
        <v>2748</v>
      </c>
      <c r="C1785" s="554" t="s">
        <v>2739</v>
      </c>
      <c r="D1785" s="714">
        <v>25333</v>
      </c>
      <c r="E1785" s="555"/>
    </row>
    <row r="1786" spans="1:5" s="550" customFormat="1">
      <c r="A1786" s="553"/>
      <c r="B1786" s="679" t="s">
        <v>2738</v>
      </c>
      <c r="C1786" s="554" t="s">
        <v>2739</v>
      </c>
      <c r="D1786" s="714">
        <v>25333</v>
      </c>
      <c r="E1786" s="555"/>
    </row>
    <row r="1787" spans="1:5" s="550" customFormat="1">
      <c r="A1787" s="553"/>
      <c r="B1787" s="679" t="s">
        <v>2868</v>
      </c>
      <c r="C1787" s="554" t="s">
        <v>2728</v>
      </c>
      <c r="D1787" s="714">
        <v>12044.07</v>
      </c>
      <c r="E1787" s="555"/>
    </row>
    <row r="1788" spans="1:5" s="550" customFormat="1">
      <c r="A1788" s="553"/>
      <c r="B1788" s="679" t="s">
        <v>3836</v>
      </c>
      <c r="C1788" s="554" t="s">
        <v>3837</v>
      </c>
      <c r="D1788" s="714">
        <v>3886</v>
      </c>
      <c r="E1788" s="555"/>
    </row>
    <row r="1789" spans="1:5" s="550" customFormat="1">
      <c r="A1789" s="553"/>
      <c r="B1789" s="679" t="s">
        <v>2817</v>
      </c>
      <c r="C1789" s="554" t="s">
        <v>2733</v>
      </c>
      <c r="D1789" s="714">
        <v>1345.25</v>
      </c>
      <c r="E1789" s="555"/>
    </row>
    <row r="1790" spans="1:5" s="550" customFormat="1">
      <c r="A1790" s="553"/>
      <c r="B1790" s="679" t="s">
        <v>2797</v>
      </c>
      <c r="C1790" s="554" t="s">
        <v>2730</v>
      </c>
      <c r="D1790" s="714">
        <v>14302.57</v>
      </c>
      <c r="E1790" s="555"/>
    </row>
    <row r="1791" spans="1:5" s="550" customFormat="1">
      <c r="A1791" s="553"/>
      <c r="B1791" s="679" t="s">
        <v>2822</v>
      </c>
      <c r="C1791" s="554" t="s">
        <v>2823</v>
      </c>
      <c r="D1791" s="714">
        <v>19243.22</v>
      </c>
      <c r="E1791" s="555"/>
    </row>
    <row r="1792" spans="1:5" s="550" customFormat="1">
      <c r="A1792" s="553"/>
      <c r="B1792" s="679" t="s">
        <v>2830</v>
      </c>
      <c r="C1792" s="554" t="s">
        <v>2815</v>
      </c>
      <c r="D1792" s="714">
        <v>12543.82</v>
      </c>
      <c r="E1792" s="555"/>
    </row>
    <row r="1793" spans="1:5" s="550" customFormat="1">
      <c r="A1793" s="553"/>
      <c r="B1793" s="679" t="s">
        <v>3838</v>
      </c>
      <c r="C1793" s="554" t="s">
        <v>2733</v>
      </c>
      <c r="D1793" s="714">
        <v>16775</v>
      </c>
      <c r="E1793" s="555"/>
    </row>
    <row r="1794" spans="1:5" s="550" customFormat="1">
      <c r="A1794" s="553"/>
      <c r="B1794" s="679" t="s">
        <v>2770</v>
      </c>
      <c r="C1794" s="554" t="s">
        <v>2728</v>
      </c>
      <c r="D1794" s="714">
        <v>12044.07</v>
      </c>
      <c r="E1794" s="555"/>
    </row>
    <row r="1795" spans="1:5" s="550" customFormat="1">
      <c r="A1795" s="553"/>
      <c r="B1795" s="679" t="s">
        <v>2814</v>
      </c>
      <c r="C1795" s="554" t="s">
        <v>2815</v>
      </c>
      <c r="D1795" s="714">
        <v>12543.82</v>
      </c>
      <c r="E1795" s="555"/>
    </row>
    <row r="1796" spans="1:5" s="550" customFormat="1">
      <c r="A1796" s="553"/>
      <c r="B1796" s="679" t="s">
        <v>2759</v>
      </c>
      <c r="C1796" s="554" t="s">
        <v>2739</v>
      </c>
      <c r="D1796" s="714">
        <v>25333</v>
      </c>
      <c r="E1796" s="555"/>
    </row>
    <row r="1797" spans="1:5" s="550" customFormat="1">
      <c r="A1797" s="553"/>
      <c r="B1797" s="679" t="s">
        <v>2843</v>
      </c>
      <c r="C1797" s="554" t="s">
        <v>2823</v>
      </c>
      <c r="D1797" s="714">
        <v>19243.22</v>
      </c>
      <c r="E1797" s="555"/>
    </row>
    <row r="1798" spans="1:5" s="550" customFormat="1">
      <c r="A1798" s="553"/>
      <c r="B1798" s="679" t="s">
        <v>3839</v>
      </c>
      <c r="C1798" s="554" t="s">
        <v>3840</v>
      </c>
      <c r="D1798" s="714">
        <v>2679.6</v>
      </c>
      <c r="E1798" s="555"/>
    </row>
    <row r="1799" spans="1:5" s="550" customFormat="1">
      <c r="A1799" s="553"/>
      <c r="B1799" s="679" t="s">
        <v>2849</v>
      </c>
      <c r="C1799" s="554" t="s">
        <v>2730</v>
      </c>
      <c r="D1799" s="714">
        <v>14302.57</v>
      </c>
      <c r="E1799" s="555"/>
    </row>
    <row r="1800" spans="1:5" s="550" customFormat="1">
      <c r="A1800" s="553"/>
      <c r="B1800" s="679" t="s">
        <v>2847</v>
      </c>
      <c r="C1800" s="554" t="s">
        <v>2733</v>
      </c>
      <c r="D1800" s="714">
        <v>1345.25</v>
      </c>
      <c r="E1800" s="555"/>
    </row>
    <row r="1801" spans="1:5" s="550" customFormat="1">
      <c r="A1801" s="553"/>
      <c r="B1801" s="679" t="s">
        <v>2862</v>
      </c>
      <c r="C1801" s="554" t="s">
        <v>2733</v>
      </c>
      <c r="D1801" s="714">
        <v>1345.25</v>
      </c>
      <c r="E1801" s="555"/>
    </row>
    <row r="1802" spans="1:5" s="550" customFormat="1">
      <c r="A1802" s="553"/>
      <c r="B1802" s="679" t="s">
        <v>2863</v>
      </c>
      <c r="C1802" s="554" t="s">
        <v>2730</v>
      </c>
      <c r="D1802" s="714">
        <v>14302.57</v>
      </c>
      <c r="E1802" s="555"/>
    </row>
    <row r="1803" spans="1:5" s="550" customFormat="1">
      <c r="A1803" s="553"/>
      <c r="B1803" s="679" t="s">
        <v>2864</v>
      </c>
      <c r="C1803" s="554" t="s">
        <v>2728</v>
      </c>
      <c r="D1803" s="714">
        <v>12044.07</v>
      </c>
      <c r="E1803" s="555"/>
    </row>
    <row r="1804" spans="1:5" s="550" customFormat="1">
      <c r="A1804" s="553"/>
      <c r="B1804" s="679" t="s">
        <v>2800</v>
      </c>
      <c r="C1804" s="554" t="s">
        <v>2801</v>
      </c>
      <c r="D1804" s="714">
        <v>10314.69</v>
      </c>
      <c r="E1804" s="555"/>
    </row>
    <row r="1805" spans="1:5" s="550" customFormat="1">
      <c r="A1805" s="553"/>
      <c r="B1805" s="679" t="s">
        <v>2790</v>
      </c>
      <c r="C1805" s="554" t="s">
        <v>2728</v>
      </c>
      <c r="D1805" s="714">
        <v>15820.92</v>
      </c>
      <c r="E1805" s="555"/>
    </row>
    <row r="1806" spans="1:5" s="550" customFormat="1">
      <c r="A1806" s="553"/>
      <c r="B1806" s="679" t="s">
        <v>2785</v>
      </c>
      <c r="C1806" s="554" t="s">
        <v>2728</v>
      </c>
      <c r="D1806" s="714">
        <v>15820.92</v>
      </c>
      <c r="E1806" s="555"/>
    </row>
    <row r="1807" spans="1:5" s="550" customFormat="1">
      <c r="A1807" s="553"/>
      <c r="B1807" s="679" t="s">
        <v>2860</v>
      </c>
      <c r="C1807" s="554" t="s">
        <v>2861</v>
      </c>
      <c r="D1807" s="714">
        <v>26990</v>
      </c>
      <c r="E1807" s="555"/>
    </row>
    <row r="1808" spans="1:5" s="550" customFormat="1">
      <c r="A1808" s="553"/>
      <c r="B1808" s="679" t="s">
        <v>2808</v>
      </c>
      <c r="C1808" s="554" t="s">
        <v>2739</v>
      </c>
      <c r="D1808" s="714">
        <v>25333</v>
      </c>
      <c r="E1808" s="555"/>
    </row>
    <row r="1809" spans="1:5" s="550" customFormat="1">
      <c r="A1809" s="553"/>
      <c r="B1809" s="679" t="s">
        <v>2885</v>
      </c>
      <c r="C1809" s="554" t="s">
        <v>2739</v>
      </c>
      <c r="D1809" s="714">
        <v>25333</v>
      </c>
      <c r="E1809" s="555"/>
    </row>
    <row r="1810" spans="1:5" s="550" customFormat="1">
      <c r="A1810" s="553"/>
      <c r="B1810" s="679" t="s">
        <v>2884</v>
      </c>
      <c r="C1810" s="554" t="s">
        <v>2730</v>
      </c>
      <c r="D1810" s="714">
        <v>14302.57</v>
      </c>
      <c r="E1810" s="555"/>
    </row>
    <row r="1811" spans="1:5" s="550" customFormat="1">
      <c r="A1811" s="553"/>
      <c r="B1811" s="679" t="s">
        <v>2795</v>
      </c>
      <c r="C1811" s="554" t="s">
        <v>2728</v>
      </c>
      <c r="D1811" s="714">
        <v>12044.08</v>
      </c>
      <c r="E1811" s="555"/>
    </row>
    <row r="1812" spans="1:5" s="550" customFormat="1">
      <c r="A1812" s="553"/>
      <c r="B1812" s="679" t="s">
        <v>2796</v>
      </c>
      <c r="C1812" s="554" t="s">
        <v>2728</v>
      </c>
      <c r="D1812" s="714">
        <v>12044.07</v>
      </c>
      <c r="E1812" s="555"/>
    </row>
    <row r="1813" spans="1:5" s="550" customFormat="1">
      <c r="A1813" s="553"/>
      <c r="B1813" s="679" t="s">
        <v>2807</v>
      </c>
      <c r="C1813" s="554" t="s">
        <v>2728</v>
      </c>
      <c r="D1813" s="714">
        <v>15820.92</v>
      </c>
      <c r="E1813" s="555"/>
    </row>
    <row r="1814" spans="1:5" s="550" customFormat="1">
      <c r="A1814" s="553"/>
      <c r="B1814" s="679" t="s">
        <v>2778</v>
      </c>
      <c r="C1814" s="554" t="s">
        <v>2730</v>
      </c>
      <c r="D1814" s="714">
        <v>14302.57</v>
      </c>
      <c r="E1814" s="555"/>
    </row>
    <row r="1815" spans="1:5" s="550" customFormat="1">
      <c r="A1815" s="553"/>
      <c r="B1815" s="679" t="s">
        <v>2766</v>
      </c>
      <c r="C1815" s="554" t="s">
        <v>2739</v>
      </c>
      <c r="D1815" s="714">
        <v>25333</v>
      </c>
      <c r="E1815" s="555"/>
    </row>
    <row r="1816" spans="1:5" s="550" customFormat="1">
      <c r="A1816" s="553"/>
      <c r="B1816" s="679" t="s">
        <v>2767</v>
      </c>
      <c r="C1816" s="554" t="s">
        <v>2739</v>
      </c>
      <c r="D1816" s="714">
        <v>25333</v>
      </c>
      <c r="E1816" s="555"/>
    </row>
    <row r="1817" spans="1:5" s="550" customFormat="1">
      <c r="A1817" s="553"/>
      <c r="B1817" s="679" t="s">
        <v>2840</v>
      </c>
      <c r="C1817" s="554" t="s">
        <v>2739</v>
      </c>
      <c r="D1817" s="714">
        <v>25333</v>
      </c>
      <c r="E1817" s="555"/>
    </row>
    <row r="1818" spans="1:5" s="550" customFormat="1">
      <c r="A1818" s="553"/>
      <c r="B1818" s="679" t="s">
        <v>2839</v>
      </c>
      <c r="C1818" s="554" t="s">
        <v>2739</v>
      </c>
      <c r="D1818" s="714">
        <v>25333</v>
      </c>
      <c r="E1818" s="555"/>
    </row>
    <row r="1819" spans="1:5" s="550" customFormat="1">
      <c r="A1819" s="553"/>
      <c r="B1819" s="679" t="s">
        <v>2881</v>
      </c>
      <c r="C1819" s="554" t="s">
        <v>2730</v>
      </c>
      <c r="D1819" s="714">
        <v>14302.57</v>
      </c>
      <c r="E1819" s="555"/>
    </row>
    <row r="1820" spans="1:5" s="550" customFormat="1">
      <c r="A1820" s="553"/>
      <c r="B1820" s="679" t="s">
        <v>2757</v>
      </c>
      <c r="C1820" s="554" t="s">
        <v>2733</v>
      </c>
      <c r="D1820" s="714">
        <v>1345.25</v>
      </c>
      <c r="E1820" s="555"/>
    </row>
    <row r="1821" spans="1:5" s="550" customFormat="1">
      <c r="A1821" s="553"/>
      <c r="B1821" s="679" t="s">
        <v>2727</v>
      </c>
      <c r="C1821" s="554" t="s">
        <v>2728</v>
      </c>
      <c r="D1821" s="714">
        <v>15820.92</v>
      </c>
      <c r="E1821" s="555"/>
    </row>
    <row r="1822" spans="1:5" s="550" customFormat="1">
      <c r="A1822" s="553"/>
      <c r="B1822" s="679" t="s">
        <v>2734</v>
      </c>
      <c r="C1822" s="554" t="s">
        <v>2728</v>
      </c>
      <c r="D1822" s="714">
        <v>12044.07</v>
      </c>
      <c r="E1822" s="555"/>
    </row>
    <row r="1823" spans="1:5" s="550" customFormat="1">
      <c r="A1823" s="553"/>
      <c r="B1823" s="679" t="s">
        <v>2735</v>
      </c>
      <c r="C1823" s="554" t="s">
        <v>2730</v>
      </c>
      <c r="D1823" s="714">
        <v>14302.57</v>
      </c>
      <c r="E1823" s="555"/>
    </row>
    <row r="1824" spans="1:5" s="550" customFormat="1">
      <c r="A1824" s="553"/>
      <c r="B1824" s="679" t="s">
        <v>2754</v>
      </c>
      <c r="C1824" s="554" t="s">
        <v>2755</v>
      </c>
      <c r="D1824" s="714">
        <v>-6030.84</v>
      </c>
      <c r="E1824" s="555"/>
    </row>
    <row r="1825" spans="1:5" s="550" customFormat="1">
      <c r="A1825" s="553"/>
      <c r="B1825" s="679" t="s">
        <v>2758</v>
      </c>
      <c r="C1825" s="554" t="s">
        <v>2733</v>
      </c>
      <c r="D1825" s="714">
        <v>1345.25</v>
      </c>
      <c r="E1825" s="555"/>
    </row>
    <row r="1826" spans="1:5" s="550" customFormat="1">
      <c r="A1826" s="553"/>
      <c r="B1826" s="679" t="s">
        <v>2887</v>
      </c>
      <c r="C1826" s="554" t="s">
        <v>2739</v>
      </c>
      <c r="D1826" s="714">
        <v>25333</v>
      </c>
      <c r="E1826" s="555"/>
    </row>
    <row r="1827" spans="1:5" s="550" customFormat="1">
      <c r="A1827" s="553"/>
      <c r="B1827" s="679" t="s">
        <v>2888</v>
      </c>
      <c r="C1827" s="554" t="s">
        <v>2730</v>
      </c>
      <c r="D1827" s="714">
        <v>14302.57</v>
      </c>
      <c r="E1827" s="555"/>
    </row>
    <row r="1828" spans="1:5" s="550" customFormat="1">
      <c r="A1828" s="553"/>
      <c r="B1828" s="679" t="s">
        <v>2889</v>
      </c>
      <c r="C1828" s="554" t="s">
        <v>2745</v>
      </c>
      <c r="D1828" s="714">
        <v>14832</v>
      </c>
      <c r="E1828" s="555"/>
    </row>
    <row r="1829" spans="1:5" s="550" customFormat="1">
      <c r="A1829" s="553"/>
      <c r="B1829" s="679" t="s">
        <v>2874</v>
      </c>
      <c r="C1829" s="554" t="s">
        <v>2875</v>
      </c>
      <c r="D1829" s="714">
        <v>9858.84</v>
      </c>
      <c r="E1829" s="555"/>
    </row>
    <row r="1830" spans="1:5" s="550" customFormat="1">
      <c r="A1830" s="553"/>
      <c r="B1830" s="679" t="s">
        <v>2890</v>
      </c>
      <c r="C1830" s="554" t="s">
        <v>2728</v>
      </c>
      <c r="D1830" s="714">
        <v>15820.92</v>
      </c>
      <c r="E1830" s="555"/>
    </row>
    <row r="1831" spans="1:5" s="550" customFormat="1">
      <c r="A1831" s="553"/>
      <c r="B1831" s="679" t="s">
        <v>2882</v>
      </c>
      <c r="C1831" s="554" t="s">
        <v>2730</v>
      </c>
      <c r="D1831" s="714">
        <v>20156.8</v>
      </c>
      <c r="E1831" s="555"/>
    </row>
    <row r="1832" spans="1:5" s="550" customFormat="1">
      <c r="A1832" s="553"/>
      <c r="B1832" s="679" t="s">
        <v>2872</v>
      </c>
      <c r="C1832" s="554" t="s">
        <v>2873</v>
      </c>
      <c r="D1832" s="714">
        <v>33412.18</v>
      </c>
      <c r="E1832" s="555"/>
    </row>
    <row r="1833" spans="1:5" s="550" customFormat="1">
      <c r="A1833" s="553"/>
      <c r="B1833" s="679" t="s">
        <v>2845</v>
      </c>
      <c r="C1833" s="554" t="s">
        <v>2739</v>
      </c>
      <c r="D1833" s="714">
        <v>25333</v>
      </c>
      <c r="E1833" s="555"/>
    </row>
    <row r="1834" spans="1:5" s="550" customFormat="1">
      <c r="A1834" s="553"/>
      <c r="B1834" s="679" t="s">
        <v>2871</v>
      </c>
      <c r="C1834" s="554" t="s">
        <v>2815</v>
      </c>
      <c r="D1834" s="714">
        <v>12694.96</v>
      </c>
      <c r="E1834" s="555"/>
    </row>
    <row r="1835" spans="1:5" s="550" customFormat="1">
      <c r="A1835" s="553"/>
      <c r="B1835" s="679" t="s">
        <v>2791</v>
      </c>
      <c r="C1835" s="554" t="s">
        <v>2730</v>
      </c>
      <c r="D1835" s="714">
        <v>20156.8</v>
      </c>
      <c r="E1835" s="555"/>
    </row>
    <row r="1836" spans="1:5" s="550" customFormat="1">
      <c r="A1836" s="553"/>
      <c r="B1836" s="679" t="s">
        <v>2844</v>
      </c>
      <c r="C1836" s="554" t="s">
        <v>2739</v>
      </c>
      <c r="D1836" s="714">
        <v>25333</v>
      </c>
      <c r="E1836" s="555"/>
    </row>
    <row r="1837" spans="1:5" s="550" customFormat="1">
      <c r="A1837" s="553"/>
      <c r="B1837" s="679" t="s">
        <v>2856</v>
      </c>
      <c r="C1837" s="554" t="s">
        <v>2730</v>
      </c>
      <c r="D1837" s="714">
        <v>14302.57</v>
      </c>
      <c r="E1837" s="555"/>
    </row>
    <row r="1838" spans="1:5" s="550" customFormat="1">
      <c r="A1838" s="553"/>
      <c r="B1838" s="679" t="s">
        <v>2855</v>
      </c>
      <c r="C1838" s="554" t="s">
        <v>2728</v>
      </c>
      <c r="D1838" s="714">
        <v>15820.92</v>
      </c>
      <c r="E1838" s="555"/>
    </row>
    <row r="1839" spans="1:5" s="550" customFormat="1">
      <c r="A1839" s="553"/>
      <c r="B1839" s="679" t="s">
        <v>2827</v>
      </c>
      <c r="C1839" s="554" t="s">
        <v>2728</v>
      </c>
      <c r="D1839" s="714">
        <v>12044.07</v>
      </c>
      <c r="E1839" s="555"/>
    </row>
    <row r="1840" spans="1:5" s="550" customFormat="1">
      <c r="A1840" s="553"/>
      <c r="B1840" s="679" t="s">
        <v>2826</v>
      </c>
      <c r="C1840" s="554" t="s">
        <v>2728</v>
      </c>
      <c r="D1840" s="714">
        <v>12044.07</v>
      </c>
      <c r="E1840" s="555"/>
    </row>
    <row r="1841" spans="1:5" s="550" customFormat="1">
      <c r="A1841" s="553"/>
      <c r="B1841" s="679" t="s">
        <v>2854</v>
      </c>
      <c r="C1841" s="554" t="s">
        <v>2728</v>
      </c>
      <c r="D1841" s="714">
        <v>15820.92</v>
      </c>
      <c r="E1841" s="555"/>
    </row>
    <row r="1842" spans="1:5" s="550" customFormat="1">
      <c r="A1842" s="553"/>
      <c r="B1842" s="679" t="s">
        <v>2761</v>
      </c>
      <c r="C1842" s="554" t="s">
        <v>2728</v>
      </c>
      <c r="D1842" s="714">
        <v>15820.92</v>
      </c>
      <c r="E1842" s="555"/>
    </row>
    <row r="1843" spans="1:5" s="550" customFormat="1">
      <c r="A1843" s="553"/>
      <c r="B1843" s="679" t="s">
        <v>2762</v>
      </c>
      <c r="C1843" s="554" t="s">
        <v>2728</v>
      </c>
      <c r="D1843" s="714">
        <v>12044.07</v>
      </c>
      <c r="E1843" s="555"/>
    </row>
    <row r="1844" spans="1:5" s="550" customFormat="1">
      <c r="A1844" s="553"/>
      <c r="B1844" s="679" t="s">
        <v>2802</v>
      </c>
      <c r="C1844" s="554" t="s">
        <v>2730</v>
      </c>
      <c r="D1844" s="714">
        <v>14302.57</v>
      </c>
      <c r="E1844" s="555"/>
    </row>
    <row r="1845" spans="1:5" s="550" customFormat="1">
      <c r="A1845" s="553"/>
      <c r="B1845" s="679" t="s">
        <v>2763</v>
      </c>
      <c r="C1845" s="554" t="s">
        <v>2728</v>
      </c>
      <c r="D1845" s="714">
        <v>12044.07</v>
      </c>
      <c r="E1845" s="555"/>
    </row>
    <row r="1846" spans="1:5" s="550" customFormat="1">
      <c r="A1846" s="553"/>
      <c r="B1846" s="679" t="s">
        <v>2764</v>
      </c>
      <c r="C1846" s="554" t="s">
        <v>2730</v>
      </c>
      <c r="D1846" s="714">
        <v>20156.8</v>
      </c>
      <c r="E1846" s="555"/>
    </row>
    <row r="1847" spans="1:5" s="550" customFormat="1">
      <c r="A1847" s="553"/>
      <c r="B1847" s="679" t="s">
        <v>2765</v>
      </c>
      <c r="C1847" s="554" t="s">
        <v>2739</v>
      </c>
      <c r="D1847" s="714">
        <v>25333</v>
      </c>
      <c r="E1847" s="555"/>
    </row>
    <row r="1848" spans="1:5" s="550" customFormat="1">
      <c r="A1848" s="553"/>
      <c r="B1848" s="679" t="s">
        <v>2731</v>
      </c>
      <c r="C1848" s="554" t="s">
        <v>2728</v>
      </c>
      <c r="D1848" s="714">
        <v>12044.07</v>
      </c>
      <c r="E1848" s="555"/>
    </row>
    <row r="1849" spans="1:5" s="550" customFormat="1">
      <c r="A1849" s="553"/>
      <c r="B1849" s="679" t="s">
        <v>2883</v>
      </c>
      <c r="C1849" s="554" t="s">
        <v>2739</v>
      </c>
      <c r="D1849" s="714">
        <v>25333</v>
      </c>
      <c r="E1849" s="555"/>
    </row>
    <row r="1850" spans="1:5" s="550" customFormat="1">
      <c r="A1850" s="553"/>
      <c r="B1850" s="679" t="s">
        <v>2886</v>
      </c>
      <c r="C1850" s="554" t="s">
        <v>2739</v>
      </c>
      <c r="D1850" s="714">
        <v>25333</v>
      </c>
      <c r="E1850" s="555"/>
    </row>
    <row r="1851" spans="1:5" s="550" customFormat="1">
      <c r="A1851" s="553"/>
      <c r="B1851" s="679" t="s">
        <v>2853</v>
      </c>
      <c r="C1851" s="554" t="s">
        <v>2739</v>
      </c>
      <c r="D1851" s="714">
        <v>25333</v>
      </c>
      <c r="E1851" s="555"/>
    </row>
    <row r="1852" spans="1:5" s="550" customFormat="1">
      <c r="A1852" s="553"/>
      <c r="B1852" s="679" t="s">
        <v>2819</v>
      </c>
      <c r="C1852" s="554" t="s">
        <v>2739</v>
      </c>
      <c r="D1852" s="714">
        <v>25333</v>
      </c>
      <c r="E1852" s="555"/>
    </row>
    <row r="1853" spans="1:5" s="550" customFormat="1">
      <c r="A1853" s="553"/>
      <c r="B1853" s="679" t="s">
        <v>2824</v>
      </c>
      <c r="C1853" s="554" t="s">
        <v>2815</v>
      </c>
      <c r="D1853" s="714">
        <v>26293.87</v>
      </c>
      <c r="E1853" s="555"/>
    </row>
    <row r="1854" spans="1:5" s="550" customFormat="1">
      <c r="A1854" s="553"/>
      <c r="B1854" s="679" t="s">
        <v>2825</v>
      </c>
      <c r="C1854" s="554" t="s">
        <v>2728</v>
      </c>
      <c r="D1854" s="714">
        <v>15820.92</v>
      </c>
      <c r="E1854" s="555"/>
    </row>
    <row r="1855" spans="1:5" s="550" customFormat="1">
      <c r="A1855" s="553"/>
      <c r="B1855" s="679" t="s">
        <v>2851</v>
      </c>
      <c r="C1855" s="554" t="s">
        <v>2739</v>
      </c>
      <c r="D1855" s="714">
        <v>25333</v>
      </c>
      <c r="E1855" s="555"/>
    </row>
    <row r="1856" spans="1:5" s="550" customFormat="1">
      <c r="A1856" s="553"/>
      <c r="B1856" s="679" t="s">
        <v>2752</v>
      </c>
      <c r="C1856" s="554" t="s">
        <v>2728</v>
      </c>
      <c r="D1856" s="714">
        <v>12044.07</v>
      </c>
      <c r="E1856" s="555"/>
    </row>
    <row r="1857" spans="1:5" s="550" customFormat="1">
      <c r="A1857" s="553"/>
      <c r="B1857" s="679" t="s">
        <v>2846</v>
      </c>
      <c r="C1857" s="554" t="s">
        <v>2728</v>
      </c>
      <c r="D1857" s="714">
        <v>15820.92</v>
      </c>
      <c r="E1857" s="555"/>
    </row>
    <row r="1858" spans="1:5" s="550" customFormat="1">
      <c r="A1858" s="553"/>
      <c r="B1858" s="679" t="s">
        <v>2751</v>
      </c>
      <c r="C1858" s="554" t="s">
        <v>2728</v>
      </c>
      <c r="D1858" s="714">
        <v>12044.07</v>
      </c>
      <c r="E1858" s="555"/>
    </row>
    <row r="1859" spans="1:5" s="550" customFormat="1">
      <c r="A1859" s="553"/>
      <c r="B1859" s="679" t="s">
        <v>3841</v>
      </c>
      <c r="C1859" s="554" t="s">
        <v>3837</v>
      </c>
      <c r="D1859" s="714">
        <v>3886</v>
      </c>
      <c r="E1859" s="555"/>
    </row>
    <row r="1860" spans="1:5" s="550" customFormat="1">
      <c r="A1860" s="553"/>
      <c r="B1860" s="679" t="s">
        <v>2806</v>
      </c>
      <c r="C1860" s="554" t="s">
        <v>2739</v>
      </c>
      <c r="D1860" s="714">
        <v>25333</v>
      </c>
      <c r="E1860" s="555"/>
    </row>
    <row r="1861" spans="1:5" s="550" customFormat="1">
      <c r="A1861" s="553"/>
      <c r="B1861" s="679" t="s">
        <v>2794</v>
      </c>
      <c r="C1861" s="554" t="s">
        <v>2733</v>
      </c>
      <c r="D1861" s="714">
        <v>1345.25</v>
      </c>
      <c r="E1861" s="555"/>
    </row>
    <row r="1862" spans="1:5" s="550" customFormat="1">
      <c r="A1862" s="553"/>
      <c r="B1862" s="679" t="s">
        <v>2769</v>
      </c>
      <c r="C1862" s="554" t="s">
        <v>2747</v>
      </c>
      <c r="D1862" s="714">
        <v>-18464.88</v>
      </c>
      <c r="E1862" s="555"/>
    </row>
    <row r="1863" spans="1:5" s="550" customFormat="1">
      <c r="A1863" s="553"/>
      <c r="B1863" s="679" t="s">
        <v>2784</v>
      </c>
      <c r="C1863" s="554" t="s">
        <v>2728</v>
      </c>
      <c r="D1863" s="714">
        <v>15820.92</v>
      </c>
      <c r="E1863" s="555"/>
    </row>
    <row r="1864" spans="1:5" s="550" customFormat="1">
      <c r="A1864" s="553"/>
      <c r="B1864" s="679" t="s">
        <v>2782</v>
      </c>
      <c r="C1864" s="554" t="s">
        <v>2730</v>
      </c>
      <c r="D1864" s="714">
        <v>14302.57</v>
      </c>
      <c r="E1864" s="555"/>
    </row>
    <row r="1865" spans="1:5" s="550" customFormat="1">
      <c r="A1865" s="553"/>
      <c r="B1865" s="679" t="s">
        <v>2803</v>
      </c>
      <c r="C1865" s="554" t="s">
        <v>2774</v>
      </c>
      <c r="D1865" s="714">
        <v>15820.92</v>
      </c>
      <c r="E1865" s="555"/>
    </row>
    <row r="1866" spans="1:5" s="550" customFormat="1">
      <c r="A1866" s="553"/>
      <c r="B1866" s="679" t="s">
        <v>2810</v>
      </c>
      <c r="C1866" s="554" t="s">
        <v>2739</v>
      </c>
      <c r="D1866" s="714">
        <v>25333</v>
      </c>
      <c r="E1866" s="555"/>
    </row>
    <row r="1867" spans="1:5" s="550" customFormat="1">
      <c r="A1867" s="553"/>
      <c r="B1867" s="679" t="s">
        <v>2835</v>
      </c>
      <c r="C1867" s="554" t="s">
        <v>2730</v>
      </c>
      <c r="D1867" s="714">
        <v>20156.8</v>
      </c>
      <c r="E1867" s="555"/>
    </row>
    <row r="1868" spans="1:5" s="550" customFormat="1">
      <c r="A1868" s="553"/>
      <c r="B1868" s="679" t="s">
        <v>2775</v>
      </c>
      <c r="C1868" s="554" t="s">
        <v>2728</v>
      </c>
      <c r="D1868" s="714">
        <v>12044.07</v>
      </c>
      <c r="E1868" s="555"/>
    </row>
    <row r="1869" spans="1:5" s="550" customFormat="1">
      <c r="A1869" s="553"/>
      <c r="B1869" s="679" t="s">
        <v>2786</v>
      </c>
      <c r="C1869" s="554" t="s">
        <v>2730</v>
      </c>
      <c r="D1869" s="714">
        <v>20156.8</v>
      </c>
      <c r="E1869" s="555"/>
    </row>
    <row r="1870" spans="1:5" s="550" customFormat="1">
      <c r="A1870" s="553"/>
      <c r="B1870" s="679" t="s">
        <v>2787</v>
      </c>
      <c r="C1870" s="554" t="s">
        <v>2788</v>
      </c>
      <c r="D1870" s="714">
        <v>15428.19</v>
      </c>
      <c r="E1870" s="555"/>
    </row>
    <row r="1871" spans="1:5" s="550" customFormat="1">
      <c r="A1871" s="553"/>
      <c r="B1871" s="679" t="s">
        <v>2836</v>
      </c>
      <c r="C1871" s="554" t="s">
        <v>2728</v>
      </c>
      <c r="D1871" s="714">
        <v>12044.07</v>
      </c>
      <c r="E1871" s="555"/>
    </row>
    <row r="1872" spans="1:5" s="550" customFormat="1">
      <c r="A1872" s="553"/>
      <c r="B1872" s="679" t="s">
        <v>2837</v>
      </c>
      <c r="C1872" s="554" t="s">
        <v>2728</v>
      </c>
      <c r="D1872" s="714">
        <v>12044.07</v>
      </c>
      <c r="E1872" s="555"/>
    </row>
    <row r="1873" spans="1:5" s="550" customFormat="1">
      <c r="A1873" s="553"/>
      <c r="B1873" s="679" t="s">
        <v>2805</v>
      </c>
      <c r="C1873" s="554" t="s">
        <v>2728</v>
      </c>
      <c r="D1873" s="714">
        <v>15820.92</v>
      </c>
      <c r="E1873" s="555"/>
    </row>
    <row r="1874" spans="1:5" s="550" customFormat="1">
      <c r="A1874" s="553"/>
      <c r="B1874" s="679" t="s">
        <v>2848</v>
      </c>
      <c r="C1874" s="554" t="s">
        <v>2728</v>
      </c>
      <c r="D1874" s="714">
        <v>12044.07</v>
      </c>
      <c r="E1874" s="555"/>
    </row>
    <row r="1875" spans="1:5" s="550" customFormat="1">
      <c r="A1875" s="553"/>
      <c r="B1875" s="679" t="s">
        <v>2838</v>
      </c>
      <c r="C1875" s="554" t="s">
        <v>2815</v>
      </c>
      <c r="D1875" s="714">
        <v>20685.7</v>
      </c>
      <c r="E1875" s="555"/>
    </row>
    <row r="1876" spans="1:5" s="550" customFormat="1">
      <c r="A1876" s="553"/>
      <c r="B1876" s="679" t="s">
        <v>2879</v>
      </c>
      <c r="C1876" s="554" t="s">
        <v>2739</v>
      </c>
      <c r="D1876" s="714">
        <v>25333</v>
      </c>
      <c r="E1876" s="555"/>
    </row>
    <row r="1877" spans="1:5" s="550" customFormat="1">
      <c r="A1877" s="553"/>
      <c r="B1877" s="679" t="s">
        <v>2831</v>
      </c>
      <c r="C1877" s="554" t="s">
        <v>2832</v>
      </c>
      <c r="D1877" s="714">
        <v>5684</v>
      </c>
      <c r="E1877" s="555"/>
    </row>
    <row r="1878" spans="1:5" s="550" customFormat="1">
      <c r="A1878" s="553"/>
      <c r="B1878" s="679" t="s">
        <v>2857</v>
      </c>
      <c r="C1878" s="554" t="s">
        <v>2858</v>
      </c>
      <c r="D1878" s="714">
        <v>21997.08</v>
      </c>
      <c r="E1878" s="555"/>
    </row>
    <row r="1879" spans="1:5" s="550" customFormat="1">
      <c r="A1879" s="553"/>
      <c r="B1879" s="679" t="s">
        <v>3842</v>
      </c>
      <c r="C1879" s="554" t="s">
        <v>3843</v>
      </c>
      <c r="D1879" s="714">
        <v>17992.3</v>
      </c>
      <c r="E1879" s="555"/>
    </row>
    <row r="1880" spans="1:5" s="550" customFormat="1">
      <c r="A1880" s="553"/>
      <c r="B1880" s="679" t="s">
        <v>2804</v>
      </c>
      <c r="C1880" s="554" t="s">
        <v>2728</v>
      </c>
      <c r="D1880" s="714">
        <v>15820.92</v>
      </c>
      <c r="E1880" s="555"/>
    </row>
    <row r="1881" spans="1:5" s="550" customFormat="1">
      <c r="A1881" s="553"/>
      <c r="B1881" s="679" t="s">
        <v>2859</v>
      </c>
      <c r="C1881" s="554" t="s">
        <v>2747</v>
      </c>
      <c r="D1881" s="714">
        <v>-18464.88</v>
      </c>
      <c r="E1881" s="555"/>
    </row>
    <row r="1882" spans="1:5" s="550" customFormat="1">
      <c r="A1882" s="553"/>
      <c r="B1882" s="679" t="s">
        <v>2869</v>
      </c>
      <c r="C1882" s="554" t="s">
        <v>2739</v>
      </c>
      <c r="D1882" s="714">
        <v>25333</v>
      </c>
      <c r="E1882" s="555"/>
    </row>
    <row r="1883" spans="1:5" s="550" customFormat="1">
      <c r="A1883" s="553"/>
      <c r="B1883" s="679" t="s">
        <v>2760</v>
      </c>
      <c r="C1883" s="554" t="s">
        <v>2739</v>
      </c>
      <c r="D1883" s="714">
        <v>25333</v>
      </c>
      <c r="E1883" s="555"/>
    </row>
    <row r="1884" spans="1:5" s="550" customFormat="1">
      <c r="A1884" s="553"/>
      <c r="B1884" s="679" t="s">
        <v>2880</v>
      </c>
      <c r="C1884" s="554" t="s">
        <v>2728</v>
      </c>
      <c r="D1884" s="714">
        <v>12044.07</v>
      </c>
      <c r="E1884" s="555"/>
    </row>
    <row r="1885" spans="1:5" s="550" customFormat="1">
      <c r="A1885" s="553"/>
      <c r="B1885" s="679" t="s">
        <v>2867</v>
      </c>
      <c r="C1885" s="554" t="s">
        <v>2739</v>
      </c>
      <c r="D1885" s="714">
        <v>25333</v>
      </c>
      <c r="E1885" s="555"/>
    </row>
    <row r="1886" spans="1:5" s="550" customFormat="1">
      <c r="A1886" s="553"/>
      <c r="B1886" s="679" t="s">
        <v>2866</v>
      </c>
      <c r="C1886" s="554" t="s">
        <v>2788</v>
      </c>
      <c r="D1886" s="714">
        <v>15428.19</v>
      </c>
      <c r="E1886" s="555"/>
    </row>
    <row r="1887" spans="1:5" s="550" customFormat="1">
      <c r="A1887" s="553"/>
      <c r="B1887" s="679" t="s">
        <v>2833</v>
      </c>
      <c r="C1887" s="554" t="s">
        <v>2774</v>
      </c>
      <c r="D1887" s="714">
        <v>15820.92</v>
      </c>
      <c r="E1887" s="555"/>
    </row>
    <row r="1888" spans="1:5" s="550" customFormat="1">
      <c r="A1888" s="553"/>
      <c r="B1888" s="679" t="s">
        <v>2818</v>
      </c>
      <c r="C1888" s="554" t="s">
        <v>2728</v>
      </c>
      <c r="D1888" s="714">
        <v>15820.92</v>
      </c>
      <c r="E1888" s="555"/>
    </row>
    <row r="1889" spans="1:5" s="550" customFormat="1">
      <c r="A1889" s="553"/>
      <c r="B1889" s="679" t="s">
        <v>2903</v>
      </c>
      <c r="C1889" s="554" t="s">
        <v>2899</v>
      </c>
      <c r="D1889" s="714">
        <v>2529.04</v>
      </c>
      <c r="E1889" s="555"/>
    </row>
    <row r="1890" spans="1:5" s="550" customFormat="1">
      <c r="A1890" s="553"/>
      <c r="B1890" s="679" t="s">
        <v>2921</v>
      </c>
      <c r="C1890" s="554" t="s">
        <v>2893</v>
      </c>
      <c r="D1890" s="714">
        <v>1680.07</v>
      </c>
      <c r="E1890" s="555"/>
    </row>
    <row r="1891" spans="1:5" s="550" customFormat="1">
      <c r="A1891" s="553"/>
      <c r="B1891" s="679" t="s">
        <v>2897</v>
      </c>
      <c r="C1891" s="554" t="s">
        <v>2893</v>
      </c>
      <c r="D1891" s="714">
        <v>1680.07</v>
      </c>
      <c r="E1891" s="555"/>
    </row>
    <row r="1892" spans="1:5" s="550" customFormat="1">
      <c r="A1892" s="553"/>
      <c r="B1892" s="679" t="s">
        <v>2904</v>
      </c>
      <c r="C1892" s="554" t="s">
        <v>2899</v>
      </c>
      <c r="D1892" s="714">
        <v>2529.04</v>
      </c>
      <c r="E1892" s="555"/>
    </row>
    <row r="1893" spans="1:5" s="550" customFormat="1">
      <c r="A1893" s="553"/>
      <c r="B1893" s="679" t="s">
        <v>2923</v>
      </c>
      <c r="C1893" s="554" t="s">
        <v>2893</v>
      </c>
      <c r="D1893" s="714">
        <v>1680.07</v>
      </c>
      <c r="E1893" s="555"/>
    </row>
    <row r="1894" spans="1:5" s="550" customFormat="1">
      <c r="A1894" s="553"/>
      <c r="B1894" s="679" t="s">
        <v>2892</v>
      </c>
      <c r="C1894" s="554" t="s">
        <v>2893</v>
      </c>
      <c r="D1894" s="714">
        <v>1680.07</v>
      </c>
      <c r="E1894" s="555"/>
    </row>
    <row r="1895" spans="1:5" s="550" customFormat="1">
      <c r="A1895" s="553"/>
      <c r="B1895" s="679" t="s">
        <v>2913</v>
      </c>
      <c r="C1895" s="554" t="s">
        <v>2893</v>
      </c>
      <c r="D1895" s="714">
        <v>1680.07</v>
      </c>
      <c r="E1895" s="555"/>
    </row>
    <row r="1896" spans="1:5" s="550" customFormat="1">
      <c r="A1896" s="553"/>
      <c r="B1896" s="679" t="s">
        <v>2912</v>
      </c>
      <c r="C1896" s="554" t="s">
        <v>2907</v>
      </c>
      <c r="D1896" s="714">
        <v>18029.419999999998</v>
      </c>
      <c r="E1896" s="555"/>
    </row>
    <row r="1897" spans="1:5" s="550" customFormat="1">
      <c r="A1897" s="553"/>
      <c r="B1897" s="679" t="s">
        <v>2909</v>
      </c>
      <c r="C1897" s="554" t="s">
        <v>2899</v>
      </c>
      <c r="D1897" s="714">
        <v>2529.04</v>
      </c>
      <c r="E1897" s="555"/>
    </row>
    <row r="1898" spans="1:5" s="550" customFormat="1">
      <c r="A1898" s="553"/>
      <c r="B1898" s="679" t="s">
        <v>2898</v>
      </c>
      <c r="C1898" s="554" t="s">
        <v>2899</v>
      </c>
      <c r="D1898" s="714">
        <v>2529.04</v>
      </c>
      <c r="E1898" s="555"/>
    </row>
    <row r="1899" spans="1:5" s="550" customFormat="1">
      <c r="A1899" s="553"/>
      <c r="B1899" s="679" t="s">
        <v>2906</v>
      </c>
      <c r="C1899" s="554" t="s">
        <v>2907</v>
      </c>
      <c r="D1899" s="714">
        <v>18029.419999999998</v>
      </c>
      <c r="E1899" s="555"/>
    </row>
    <row r="1900" spans="1:5" s="550" customFormat="1">
      <c r="A1900" s="553"/>
      <c r="B1900" s="679" t="s">
        <v>2922</v>
      </c>
      <c r="C1900" s="554" t="s">
        <v>2893</v>
      </c>
      <c r="D1900" s="714">
        <v>1680.07</v>
      </c>
      <c r="E1900" s="555"/>
    </row>
    <row r="1901" spans="1:5" s="550" customFormat="1">
      <c r="A1901" s="553"/>
      <c r="B1901" s="679" t="s">
        <v>2910</v>
      </c>
      <c r="C1901" s="554" t="s">
        <v>2901</v>
      </c>
      <c r="D1901" s="714">
        <v>1454.01</v>
      </c>
      <c r="E1901" s="555"/>
    </row>
    <row r="1902" spans="1:5" s="550" customFormat="1">
      <c r="A1902" s="553"/>
      <c r="B1902" s="679" t="s">
        <v>2916</v>
      </c>
      <c r="C1902" s="554" t="s">
        <v>2917</v>
      </c>
      <c r="D1902" s="714">
        <v>77000</v>
      </c>
      <c r="E1902" s="555"/>
    </row>
    <row r="1903" spans="1:5" s="550" customFormat="1">
      <c r="A1903" s="553"/>
      <c r="B1903" s="679" t="s">
        <v>2914</v>
      </c>
      <c r="C1903" s="554" t="s">
        <v>2915</v>
      </c>
      <c r="D1903" s="714">
        <v>38280</v>
      </c>
      <c r="E1903" s="555"/>
    </row>
    <row r="1904" spans="1:5" s="550" customFormat="1">
      <c r="A1904" s="553"/>
      <c r="B1904" s="679" t="s">
        <v>2905</v>
      </c>
      <c r="C1904" s="554" t="s">
        <v>2893</v>
      </c>
      <c r="D1904" s="714">
        <v>1680.07</v>
      </c>
      <c r="E1904" s="555"/>
    </row>
    <row r="1905" spans="1:5" s="550" customFormat="1">
      <c r="A1905" s="553"/>
      <c r="B1905" s="679" t="s">
        <v>2925</v>
      </c>
      <c r="C1905" s="554" t="s">
        <v>2899</v>
      </c>
      <c r="D1905" s="714">
        <v>2529.04</v>
      </c>
      <c r="E1905" s="555"/>
    </row>
    <row r="1906" spans="1:5" s="550" customFormat="1">
      <c r="A1906" s="553"/>
      <c r="B1906" s="679" t="s">
        <v>2924</v>
      </c>
      <c r="C1906" s="554" t="s">
        <v>2899</v>
      </c>
      <c r="D1906" s="714">
        <v>2529.04</v>
      </c>
      <c r="E1906" s="555"/>
    </row>
    <row r="1907" spans="1:5" s="550" customFormat="1">
      <c r="A1907" s="553"/>
      <c r="B1907" s="679" t="s">
        <v>2919</v>
      </c>
      <c r="C1907" s="554" t="s">
        <v>2893</v>
      </c>
      <c r="D1907" s="714">
        <v>1680.07</v>
      </c>
      <c r="E1907" s="555"/>
    </row>
    <row r="1908" spans="1:5" s="550" customFormat="1">
      <c r="A1908" s="553"/>
      <c r="B1908" s="679" t="s">
        <v>2918</v>
      </c>
      <c r="C1908" s="554" t="s">
        <v>2899</v>
      </c>
      <c r="D1908" s="714">
        <v>2529.04</v>
      </c>
      <c r="E1908" s="555"/>
    </row>
    <row r="1909" spans="1:5" s="550" customFormat="1">
      <c r="A1909" s="553"/>
      <c r="B1909" s="679" t="s">
        <v>2900</v>
      </c>
      <c r="C1909" s="554" t="s">
        <v>2901</v>
      </c>
      <c r="D1909" s="714">
        <v>1454.01</v>
      </c>
      <c r="E1909" s="555"/>
    </row>
    <row r="1910" spans="1:5" s="550" customFormat="1">
      <c r="A1910" s="553"/>
      <c r="B1910" s="679" t="s">
        <v>2896</v>
      </c>
      <c r="C1910" s="554" t="s">
        <v>2893</v>
      </c>
      <c r="D1910" s="714">
        <v>1680.07</v>
      </c>
      <c r="E1910" s="555"/>
    </row>
    <row r="1911" spans="1:5" s="550" customFormat="1">
      <c r="A1911" s="553"/>
      <c r="B1911" s="679" t="s">
        <v>2894</v>
      </c>
      <c r="C1911" s="554" t="s">
        <v>2895</v>
      </c>
      <c r="D1911" s="714">
        <v>3248</v>
      </c>
      <c r="E1911" s="555"/>
    </row>
    <row r="1912" spans="1:5" s="550" customFormat="1">
      <c r="A1912" s="553"/>
      <c r="B1912" s="679" t="s">
        <v>2920</v>
      </c>
      <c r="C1912" s="554" t="s">
        <v>2893</v>
      </c>
      <c r="D1912" s="714">
        <v>1680.07</v>
      </c>
      <c r="E1912" s="555"/>
    </row>
    <row r="1913" spans="1:5" s="550" customFormat="1">
      <c r="A1913" s="553"/>
      <c r="B1913" s="679" t="s">
        <v>2908</v>
      </c>
      <c r="C1913" s="554" t="s">
        <v>2899</v>
      </c>
      <c r="D1913" s="714">
        <v>2529.04</v>
      </c>
      <c r="E1913" s="555"/>
    </row>
    <row r="1914" spans="1:5" s="550" customFormat="1">
      <c r="A1914" s="553"/>
      <c r="B1914" s="679" t="s">
        <v>2911</v>
      </c>
      <c r="C1914" s="554" t="s">
        <v>2899</v>
      </c>
      <c r="D1914" s="714">
        <v>2529.04</v>
      </c>
      <c r="E1914" s="555"/>
    </row>
    <row r="1915" spans="1:5" s="550" customFormat="1">
      <c r="A1915" s="553"/>
      <c r="B1915" s="679" t="s">
        <v>2902</v>
      </c>
      <c r="C1915" s="554" t="s">
        <v>2899</v>
      </c>
      <c r="D1915" s="714">
        <v>2529.04</v>
      </c>
      <c r="E1915" s="555"/>
    </row>
    <row r="1916" spans="1:5" s="550" customFormat="1">
      <c r="A1916" s="553"/>
      <c r="B1916" s="679" t="s">
        <v>2956</v>
      </c>
      <c r="C1916" s="554" t="s">
        <v>2957</v>
      </c>
      <c r="D1916" s="714">
        <v>895</v>
      </c>
      <c r="E1916" s="555"/>
    </row>
    <row r="1917" spans="1:5" s="550" customFormat="1">
      <c r="A1917" s="553"/>
      <c r="B1917" s="679" t="s">
        <v>2958</v>
      </c>
      <c r="C1917" s="554" t="s">
        <v>2939</v>
      </c>
      <c r="D1917" s="714">
        <v>2847.13</v>
      </c>
      <c r="E1917" s="555"/>
    </row>
    <row r="1918" spans="1:5" s="550" customFormat="1">
      <c r="A1918" s="553"/>
      <c r="B1918" s="679" t="s">
        <v>2947</v>
      </c>
      <c r="C1918" s="554" t="s">
        <v>2933</v>
      </c>
      <c r="D1918" s="714">
        <v>8046.83</v>
      </c>
      <c r="E1918" s="555"/>
    </row>
    <row r="1919" spans="1:5" s="550" customFormat="1">
      <c r="A1919" s="553"/>
      <c r="B1919" s="679" t="s">
        <v>2950</v>
      </c>
      <c r="C1919" s="554" t="s">
        <v>2951</v>
      </c>
      <c r="D1919" s="714">
        <v>16799.21</v>
      </c>
      <c r="E1919" s="555"/>
    </row>
    <row r="1920" spans="1:5" s="550" customFormat="1">
      <c r="A1920" s="553"/>
      <c r="B1920" s="679" t="s">
        <v>2932</v>
      </c>
      <c r="C1920" s="554" t="s">
        <v>2933</v>
      </c>
      <c r="D1920" s="714">
        <v>8046.83</v>
      </c>
      <c r="E1920" s="555"/>
    </row>
    <row r="1921" spans="1:5" s="550" customFormat="1">
      <c r="A1921" s="553"/>
      <c r="B1921" s="679" t="s">
        <v>2972</v>
      </c>
      <c r="C1921" s="554" t="s">
        <v>2951</v>
      </c>
      <c r="D1921" s="714">
        <v>16799.2</v>
      </c>
      <c r="E1921" s="555"/>
    </row>
    <row r="1922" spans="1:5" s="550" customFormat="1">
      <c r="A1922" s="553"/>
      <c r="B1922" s="679" t="s">
        <v>2934</v>
      </c>
      <c r="C1922" s="554" t="s">
        <v>2935</v>
      </c>
      <c r="D1922" s="714">
        <v>7695.54</v>
      </c>
      <c r="E1922" s="555"/>
    </row>
    <row r="1923" spans="1:5" s="550" customFormat="1">
      <c r="A1923" s="553"/>
      <c r="B1923" s="679" t="s">
        <v>2955</v>
      </c>
      <c r="C1923" s="554" t="s">
        <v>2927</v>
      </c>
      <c r="D1923" s="714">
        <v>10645.04</v>
      </c>
      <c r="E1923" s="555"/>
    </row>
    <row r="1924" spans="1:5" s="550" customFormat="1">
      <c r="A1924" s="553"/>
      <c r="B1924" s="679" t="s">
        <v>2945</v>
      </c>
      <c r="C1924" s="554" t="s">
        <v>2946</v>
      </c>
      <c r="D1924" s="714">
        <v>12195</v>
      </c>
      <c r="E1924" s="555"/>
    </row>
    <row r="1925" spans="1:5" s="550" customFormat="1">
      <c r="A1925" s="553"/>
      <c r="B1925" s="679" t="s">
        <v>2954</v>
      </c>
      <c r="C1925" s="554" t="s">
        <v>2927</v>
      </c>
      <c r="D1925" s="714">
        <v>10645.04</v>
      </c>
      <c r="E1925" s="555"/>
    </row>
    <row r="1926" spans="1:5" s="550" customFormat="1">
      <c r="A1926" s="553"/>
      <c r="B1926" s="679" t="s">
        <v>2978</v>
      </c>
      <c r="C1926" s="554" t="s">
        <v>2933</v>
      </c>
      <c r="D1926" s="714">
        <v>8046.83</v>
      </c>
      <c r="E1926" s="555"/>
    </row>
    <row r="1927" spans="1:5" s="550" customFormat="1">
      <c r="A1927" s="553"/>
      <c r="B1927" s="679" t="s">
        <v>2926</v>
      </c>
      <c r="C1927" s="554" t="s">
        <v>2927</v>
      </c>
      <c r="D1927" s="714">
        <v>10645.04</v>
      </c>
      <c r="E1927" s="555"/>
    </row>
    <row r="1928" spans="1:5" s="550" customFormat="1">
      <c r="A1928" s="553"/>
      <c r="B1928" s="679" t="s">
        <v>2943</v>
      </c>
      <c r="C1928" s="554" t="s">
        <v>2933</v>
      </c>
      <c r="D1928" s="714">
        <v>8046.83</v>
      </c>
      <c r="E1928" s="555"/>
    </row>
    <row r="1929" spans="1:5" s="550" customFormat="1">
      <c r="A1929" s="553"/>
      <c r="B1929" s="679" t="s">
        <v>2979</v>
      </c>
      <c r="C1929" s="554" t="s">
        <v>2951</v>
      </c>
      <c r="D1929" s="714">
        <v>16799.2</v>
      </c>
      <c r="E1929" s="555"/>
    </row>
    <row r="1930" spans="1:5" s="550" customFormat="1">
      <c r="A1930" s="553"/>
      <c r="B1930" s="679" t="s">
        <v>2952</v>
      </c>
      <c r="C1930" s="554" t="s">
        <v>2953</v>
      </c>
      <c r="D1930" s="714">
        <v>11797.5</v>
      </c>
      <c r="E1930" s="555"/>
    </row>
    <row r="1931" spans="1:5" s="550" customFormat="1">
      <c r="A1931" s="553"/>
      <c r="B1931" s="679" t="s">
        <v>2967</v>
      </c>
      <c r="C1931" s="554" t="s">
        <v>2951</v>
      </c>
      <c r="D1931" s="714">
        <v>16799.2</v>
      </c>
      <c r="E1931" s="555"/>
    </row>
    <row r="1932" spans="1:5" s="550" customFormat="1">
      <c r="A1932" s="553"/>
      <c r="B1932" s="679" t="s">
        <v>2942</v>
      </c>
      <c r="C1932" s="554" t="s">
        <v>2929</v>
      </c>
      <c r="D1932" s="714">
        <v>22813.34</v>
      </c>
      <c r="E1932" s="555"/>
    </row>
    <row r="1933" spans="1:5" s="550" customFormat="1">
      <c r="A1933" s="553"/>
      <c r="B1933" s="679" t="s">
        <v>2928</v>
      </c>
      <c r="C1933" s="554" t="s">
        <v>2929</v>
      </c>
      <c r="D1933" s="714">
        <v>22813.33</v>
      </c>
      <c r="E1933" s="555"/>
    </row>
    <row r="1934" spans="1:5" s="550" customFormat="1">
      <c r="A1934" s="553"/>
      <c r="B1934" s="679" t="s">
        <v>2982</v>
      </c>
      <c r="C1934" s="554" t="s">
        <v>2939</v>
      </c>
      <c r="D1934" s="714">
        <v>2847.06</v>
      </c>
      <c r="E1934" s="555"/>
    </row>
    <row r="1935" spans="1:5" s="550" customFormat="1">
      <c r="A1935" s="553"/>
      <c r="B1935" s="679" t="s">
        <v>2962</v>
      </c>
      <c r="C1935" s="554" t="s">
        <v>2939</v>
      </c>
      <c r="D1935" s="714">
        <v>2847.06</v>
      </c>
      <c r="E1935" s="555"/>
    </row>
    <row r="1936" spans="1:5" s="550" customFormat="1">
      <c r="A1936" s="553"/>
      <c r="B1936" s="679" t="s">
        <v>2936</v>
      </c>
      <c r="C1936" s="554" t="s">
        <v>2933</v>
      </c>
      <c r="D1936" s="714">
        <v>8046.83</v>
      </c>
      <c r="E1936" s="555"/>
    </row>
    <row r="1937" spans="1:5" s="550" customFormat="1">
      <c r="A1937" s="553"/>
      <c r="B1937" s="679" t="s">
        <v>2937</v>
      </c>
      <c r="C1937" s="554" t="s">
        <v>2933</v>
      </c>
      <c r="D1937" s="714">
        <v>8046.83</v>
      </c>
      <c r="E1937" s="555"/>
    </row>
    <row r="1938" spans="1:5" s="550" customFormat="1">
      <c r="A1938" s="553"/>
      <c r="B1938" s="679" t="s">
        <v>2940</v>
      </c>
      <c r="C1938" s="554" t="s">
        <v>2941</v>
      </c>
      <c r="D1938" s="714">
        <v>2190</v>
      </c>
      <c r="E1938" s="555"/>
    </row>
    <row r="1939" spans="1:5" s="550" customFormat="1">
      <c r="A1939" s="553"/>
      <c r="B1939" s="679" t="s">
        <v>2971</v>
      </c>
      <c r="C1939" s="554" t="s">
        <v>2949</v>
      </c>
      <c r="D1939" s="714">
        <v>2319.33</v>
      </c>
      <c r="E1939" s="555"/>
    </row>
    <row r="1940" spans="1:5" s="550" customFormat="1">
      <c r="A1940" s="553"/>
      <c r="B1940" s="679" t="s">
        <v>2976</v>
      </c>
      <c r="C1940" s="554" t="s">
        <v>2933</v>
      </c>
      <c r="D1940" s="714">
        <v>8046.83</v>
      </c>
      <c r="E1940" s="555"/>
    </row>
    <row r="1941" spans="1:5" s="550" customFormat="1">
      <c r="A1941" s="553"/>
      <c r="B1941" s="679" t="s">
        <v>2963</v>
      </c>
      <c r="C1941" s="554" t="s">
        <v>2946</v>
      </c>
      <c r="D1941" s="714">
        <v>12195</v>
      </c>
      <c r="E1941" s="555"/>
    </row>
    <row r="1942" spans="1:5" s="550" customFormat="1">
      <c r="A1942" s="553"/>
      <c r="B1942" s="679" t="s">
        <v>2948</v>
      </c>
      <c r="C1942" s="554" t="s">
        <v>2949</v>
      </c>
      <c r="D1942" s="714">
        <v>2319.33</v>
      </c>
      <c r="E1942" s="555"/>
    </row>
    <row r="1943" spans="1:5" s="550" customFormat="1">
      <c r="A1943" s="553"/>
      <c r="B1943" s="679" t="s">
        <v>2975</v>
      </c>
      <c r="C1943" s="554" t="s">
        <v>2957</v>
      </c>
      <c r="D1943" s="714">
        <v>895</v>
      </c>
      <c r="E1943" s="555"/>
    </row>
    <row r="1944" spans="1:5" s="550" customFormat="1">
      <c r="A1944" s="553"/>
      <c r="B1944" s="679" t="s">
        <v>2969</v>
      </c>
      <c r="C1944" s="554" t="s">
        <v>2933</v>
      </c>
      <c r="D1944" s="714">
        <v>8046.83</v>
      </c>
      <c r="E1944" s="555"/>
    </row>
    <row r="1945" spans="1:5" s="550" customFormat="1">
      <c r="A1945" s="553"/>
      <c r="B1945" s="679" t="s">
        <v>2968</v>
      </c>
      <c r="C1945" s="554" t="s">
        <v>2933</v>
      </c>
      <c r="D1945" s="714">
        <v>8046.83</v>
      </c>
      <c r="E1945" s="555"/>
    </row>
    <row r="1946" spans="1:5" s="550" customFormat="1">
      <c r="A1946" s="553"/>
      <c r="B1946" s="679" t="s">
        <v>2977</v>
      </c>
      <c r="C1946" s="554" t="s">
        <v>2933</v>
      </c>
      <c r="D1946" s="714">
        <v>8046.83</v>
      </c>
      <c r="E1946" s="555"/>
    </row>
    <row r="1947" spans="1:5" s="550" customFormat="1">
      <c r="A1947" s="553"/>
      <c r="B1947" s="679" t="s">
        <v>2966</v>
      </c>
      <c r="C1947" s="554" t="s">
        <v>2929</v>
      </c>
      <c r="D1947" s="714">
        <v>22813.33</v>
      </c>
      <c r="E1947" s="555"/>
    </row>
    <row r="1948" spans="1:5" s="550" customFormat="1">
      <c r="A1948" s="553"/>
      <c r="B1948" s="679" t="s">
        <v>2970</v>
      </c>
      <c r="C1948" s="554" t="s">
        <v>2957</v>
      </c>
      <c r="D1948" s="714">
        <v>895</v>
      </c>
      <c r="E1948" s="555"/>
    </row>
    <row r="1949" spans="1:5" s="550" customFormat="1">
      <c r="A1949" s="553"/>
      <c r="B1949" s="679" t="s">
        <v>2964</v>
      </c>
      <c r="C1949" s="554" t="s">
        <v>2927</v>
      </c>
      <c r="D1949" s="714">
        <v>10645.04</v>
      </c>
      <c r="E1949" s="555"/>
    </row>
    <row r="1950" spans="1:5" s="550" customFormat="1">
      <c r="A1950" s="553"/>
      <c r="B1950" s="679" t="s">
        <v>2961</v>
      </c>
      <c r="C1950" s="554" t="s">
        <v>2957</v>
      </c>
      <c r="D1950" s="714">
        <v>895</v>
      </c>
      <c r="E1950" s="555"/>
    </row>
    <row r="1951" spans="1:5" s="550" customFormat="1">
      <c r="A1951" s="553"/>
      <c r="B1951" s="679" t="s">
        <v>2965</v>
      </c>
      <c r="C1951" s="554" t="s">
        <v>2939</v>
      </c>
      <c r="D1951" s="714">
        <v>2847.06</v>
      </c>
      <c r="E1951" s="555"/>
    </row>
    <row r="1952" spans="1:5" s="550" customFormat="1">
      <c r="A1952" s="553"/>
      <c r="B1952" s="679" t="s">
        <v>2930</v>
      </c>
      <c r="C1952" s="554" t="s">
        <v>2931</v>
      </c>
      <c r="D1952" s="714">
        <v>2385</v>
      </c>
      <c r="E1952" s="555"/>
    </row>
    <row r="1953" spans="1:5" s="550" customFormat="1">
      <c r="A1953" s="553"/>
      <c r="B1953" s="679" t="s">
        <v>2938</v>
      </c>
      <c r="C1953" s="554" t="s">
        <v>2939</v>
      </c>
      <c r="D1953" s="714">
        <v>2847.06</v>
      </c>
      <c r="E1953" s="555"/>
    </row>
    <row r="1954" spans="1:5" s="550" customFormat="1">
      <c r="A1954" s="553"/>
      <c r="B1954" s="679" t="s">
        <v>2981</v>
      </c>
      <c r="C1954" s="554" t="s">
        <v>2933</v>
      </c>
      <c r="D1954" s="714">
        <v>8046.83</v>
      </c>
      <c r="E1954" s="555"/>
    </row>
    <row r="1955" spans="1:5" s="550" customFormat="1">
      <c r="A1955" s="553"/>
      <c r="B1955" s="679" t="s">
        <v>2980</v>
      </c>
      <c r="C1955" s="554" t="s">
        <v>2933</v>
      </c>
      <c r="D1955" s="714">
        <v>8046.83</v>
      </c>
      <c r="E1955" s="555"/>
    </row>
    <row r="1956" spans="1:5" s="550" customFormat="1">
      <c r="A1956" s="553"/>
      <c r="B1956" s="679" t="s">
        <v>2944</v>
      </c>
      <c r="C1956" s="554" t="s">
        <v>2933</v>
      </c>
      <c r="D1956" s="714">
        <v>8046.83</v>
      </c>
      <c r="E1956" s="555"/>
    </row>
    <row r="1957" spans="1:5" s="550" customFormat="1">
      <c r="A1957" s="553"/>
      <c r="B1957" s="679" t="s">
        <v>2959</v>
      </c>
      <c r="C1957" s="554" t="s">
        <v>2933</v>
      </c>
      <c r="D1957" s="714">
        <v>8046.83</v>
      </c>
      <c r="E1957" s="555"/>
    </row>
    <row r="1958" spans="1:5" s="550" customFormat="1">
      <c r="A1958" s="553"/>
      <c r="B1958" s="679" t="s">
        <v>2960</v>
      </c>
      <c r="C1958" s="554" t="s">
        <v>2939</v>
      </c>
      <c r="D1958" s="714">
        <v>2847.06</v>
      </c>
      <c r="E1958" s="555"/>
    </row>
    <row r="1959" spans="1:5" s="550" customFormat="1">
      <c r="A1959" s="553"/>
      <c r="B1959" s="679" t="s">
        <v>2974</v>
      </c>
      <c r="C1959" s="554" t="s">
        <v>2929</v>
      </c>
      <c r="D1959" s="714">
        <v>22813.33</v>
      </c>
      <c r="E1959" s="555"/>
    </row>
    <row r="1960" spans="1:5" s="550" customFormat="1">
      <c r="A1960" s="553"/>
      <c r="B1960" s="679" t="s">
        <v>2973</v>
      </c>
      <c r="C1960" s="554" t="s">
        <v>2939</v>
      </c>
      <c r="D1960" s="714">
        <v>2847.06</v>
      </c>
      <c r="E1960" s="555"/>
    </row>
    <row r="1961" spans="1:5" s="550" customFormat="1">
      <c r="A1961" s="553"/>
      <c r="B1961" s="679" t="s">
        <v>3844</v>
      </c>
      <c r="C1961" s="554" t="s">
        <v>3845</v>
      </c>
      <c r="D1961" s="714">
        <v>6863.43</v>
      </c>
      <c r="E1961" s="555"/>
    </row>
    <row r="1962" spans="1:5" s="550" customFormat="1">
      <c r="A1962" s="553"/>
      <c r="B1962" s="679" t="s">
        <v>2983</v>
      </c>
      <c r="C1962" s="554" t="s">
        <v>2984</v>
      </c>
      <c r="D1962" s="714">
        <v>3559.07</v>
      </c>
      <c r="E1962" s="555"/>
    </row>
    <row r="1963" spans="1:5" s="550" customFormat="1">
      <c r="A1963" s="553"/>
      <c r="B1963" s="679" t="s">
        <v>2985</v>
      </c>
      <c r="C1963" s="554" t="s">
        <v>2984</v>
      </c>
      <c r="D1963" s="714">
        <v>1227.25</v>
      </c>
      <c r="E1963" s="555"/>
    </row>
    <row r="1964" spans="1:5" s="550" customFormat="1">
      <c r="A1964" s="553"/>
      <c r="B1964" s="679" t="s">
        <v>2986</v>
      </c>
      <c r="C1964" s="554" t="s">
        <v>2987</v>
      </c>
      <c r="D1964" s="714">
        <v>35000</v>
      </c>
      <c r="E1964" s="555"/>
    </row>
    <row r="1965" spans="1:5" s="550" customFormat="1">
      <c r="A1965" s="553"/>
      <c r="B1965" s="679" t="s">
        <v>2990</v>
      </c>
      <c r="C1965" s="554" t="s">
        <v>2991</v>
      </c>
      <c r="D1965" s="714">
        <v>35000</v>
      </c>
      <c r="E1965" s="555"/>
    </row>
    <row r="1966" spans="1:5" s="550" customFormat="1">
      <c r="A1966" s="553"/>
      <c r="B1966" s="679" t="s">
        <v>2988</v>
      </c>
      <c r="C1966" s="554" t="s">
        <v>2989</v>
      </c>
      <c r="D1966" s="714">
        <v>1749.5</v>
      </c>
      <c r="E1966" s="555"/>
    </row>
    <row r="1967" spans="1:5" s="550" customFormat="1">
      <c r="A1967" s="553"/>
      <c r="B1967" s="679" t="s">
        <v>3100</v>
      </c>
      <c r="C1967" s="554" t="s">
        <v>1002</v>
      </c>
      <c r="D1967" s="714">
        <v>1041.53</v>
      </c>
      <c r="E1967" s="555"/>
    </row>
    <row r="1968" spans="1:5" s="550" customFormat="1">
      <c r="A1968" s="553"/>
      <c r="B1968" s="679" t="s">
        <v>3101</v>
      </c>
      <c r="C1968" s="554" t="s">
        <v>1002</v>
      </c>
      <c r="D1968" s="714">
        <v>1041.53</v>
      </c>
      <c r="E1968" s="555"/>
    </row>
    <row r="1969" spans="1:5" s="550" customFormat="1">
      <c r="A1969" s="553"/>
      <c r="B1969" s="679" t="s">
        <v>3102</v>
      </c>
      <c r="C1969" s="554" t="s">
        <v>988</v>
      </c>
      <c r="D1969" s="714">
        <v>1143.07</v>
      </c>
      <c r="E1969" s="555"/>
    </row>
    <row r="1970" spans="1:5" s="550" customFormat="1">
      <c r="A1970" s="553"/>
      <c r="B1970" s="679" t="s">
        <v>3086</v>
      </c>
      <c r="C1970" s="554" t="s">
        <v>1002</v>
      </c>
      <c r="D1970" s="714">
        <v>1041.53</v>
      </c>
      <c r="E1970" s="555"/>
    </row>
    <row r="1971" spans="1:5" s="550" customFormat="1">
      <c r="A1971" s="553"/>
      <c r="B1971" s="679" t="s">
        <v>3103</v>
      </c>
      <c r="C1971" s="554" t="s">
        <v>1002</v>
      </c>
      <c r="D1971" s="714">
        <v>1637.94</v>
      </c>
      <c r="E1971" s="555"/>
    </row>
    <row r="1972" spans="1:5" s="550" customFormat="1">
      <c r="A1972" s="553"/>
      <c r="B1972" s="679" t="s">
        <v>3077</v>
      </c>
      <c r="C1972" s="554" t="s">
        <v>1002</v>
      </c>
      <c r="D1972" s="714">
        <v>1041.53</v>
      </c>
      <c r="E1972" s="555"/>
    </row>
    <row r="1973" spans="1:5" s="550" customFormat="1">
      <c r="A1973" s="553"/>
      <c r="B1973" s="679" t="s">
        <v>3108</v>
      </c>
      <c r="C1973" s="554" t="s">
        <v>1002</v>
      </c>
      <c r="D1973" s="714">
        <v>1041.53</v>
      </c>
      <c r="E1973" s="555"/>
    </row>
    <row r="1974" spans="1:5" s="550" customFormat="1">
      <c r="A1974" s="553"/>
      <c r="B1974" s="679" t="s">
        <v>3109</v>
      </c>
      <c r="C1974" s="554" t="s">
        <v>1002</v>
      </c>
      <c r="D1974" s="714">
        <v>1041.53</v>
      </c>
      <c r="E1974" s="555"/>
    </row>
    <row r="1975" spans="1:5" s="550" customFormat="1">
      <c r="A1975" s="553"/>
      <c r="B1975" s="679" t="s">
        <v>3197</v>
      </c>
      <c r="C1975" s="554" t="s">
        <v>3188</v>
      </c>
      <c r="D1975" s="714">
        <v>145787.18</v>
      </c>
      <c r="E1975" s="555"/>
    </row>
    <row r="1976" spans="1:5" s="550" customFormat="1">
      <c r="A1976" s="553"/>
      <c r="B1976" s="679" t="s">
        <v>3082</v>
      </c>
      <c r="C1976" s="554" t="s">
        <v>1002</v>
      </c>
      <c r="D1976" s="714">
        <v>1041.53</v>
      </c>
      <c r="E1976" s="555"/>
    </row>
    <row r="1977" spans="1:5" s="550" customFormat="1">
      <c r="A1977" s="553"/>
      <c r="B1977" s="679" t="s">
        <v>3083</v>
      </c>
      <c r="C1977" s="554" t="s">
        <v>1002</v>
      </c>
      <c r="D1977" s="714">
        <v>1041.53</v>
      </c>
      <c r="E1977" s="555"/>
    </row>
    <row r="1978" spans="1:5" s="550" customFormat="1">
      <c r="A1978" s="553"/>
      <c r="B1978" s="679" t="s">
        <v>3084</v>
      </c>
      <c r="C1978" s="554" t="s">
        <v>1002</v>
      </c>
      <c r="D1978" s="714">
        <v>877.53</v>
      </c>
      <c r="E1978" s="555"/>
    </row>
    <row r="1979" spans="1:5" s="550" customFormat="1">
      <c r="A1979" s="553"/>
      <c r="B1979" s="679" t="s">
        <v>3085</v>
      </c>
      <c r="C1979" s="554" t="s">
        <v>2999</v>
      </c>
      <c r="D1979" s="714">
        <v>379.88</v>
      </c>
      <c r="E1979" s="555"/>
    </row>
    <row r="1980" spans="1:5" s="550" customFormat="1">
      <c r="A1980" s="553"/>
      <c r="B1980" s="679" t="s">
        <v>3114</v>
      </c>
      <c r="C1980" s="554" t="s">
        <v>1002</v>
      </c>
      <c r="D1980" s="714">
        <v>1041.53</v>
      </c>
      <c r="E1980" s="555"/>
    </row>
    <row r="1981" spans="1:5" s="550" customFormat="1">
      <c r="A1981" s="553"/>
      <c r="B1981" s="679" t="s">
        <v>3104</v>
      </c>
      <c r="C1981" s="554" t="s">
        <v>988</v>
      </c>
      <c r="D1981" s="714">
        <v>1143.07</v>
      </c>
      <c r="E1981" s="555"/>
    </row>
    <row r="1982" spans="1:5" s="550" customFormat="1">
      <c r="A1982" s="553"/>
      <c r="B1982" s="679" t="s">
        <v>3131</v>
      </c>
      <c r="C1982" s="554" t="s">
        <v>2999</v>
      </c>
      <c r="D1982" s="714">
        <v>379.88</v>
      </c>
      <c r="E1982" s="555"/>
    </row>
    <row r="1983" spans="1:5" s="550" customFormat="1">
      <c r="A1983" s="553"/>
      <c r="B1983" s="679" t="s">
        <v>3152</v>
      </c>
      <c r="C1983" s="554" t="s">
        <v>1002</v>
      </c>
      <c r="D1983" s="714">
        <v>877.53</v>
      </c>
      <c r="E1983" s="555"/>
    </row>
    <row r="1984" spans="1:5" s="550" customFormat="1">
      <c r="A1984" s="553"/>
      <c r="B1984" s="679" t="s">
        <v>3151</v>
      </c>
      <c r="C1984" s="554" t="s">
        <v>1002</v>
      </c>
      <c r="D1984" s="714">
        <v>1041.53</v>
      </c>
      <c r="E1984" s="555"/>
    </row>
    <row r="1985" spans="1:5" s="550" customFormat="1">
      <c r="A1985" s="553"/>
      <c r="B1985" s="679" t="s">
        <v>3094</v>
      </c>
      <c r="C1985" s="554" t="s">
        <v>1002</v>
      </c>
      <c r="D1985" s="714">
        <v>1041.53</v>
      </c>
      <c r="E1985" s="555"/>
    </row>
    <row r="1986" spans="1:5" s="550" customFormat="1">
      <c r="A1986" s="553"/>
      <c r="B1986" s="679" t="s">
        <v>3150</v>
      </c>
      <c r="C1986" s="554" t="s">
        <v>1002</v>
      </c>
      <c r="D1986" s="714">
        <v>1041.53</v>
      </c>
      <c r="E1986" s="555"/>
    </row>
    <row r="1987" spans="1:5" s="550" customFormat="1">
      <c r="A1987" s="553"/>
      <c r="B1987" s="679" t="s">
        <v>3149</v>
      </c>
      <c r="C1987" s="554" t="s">
        <v>988</v>
      </c>
      <c r="D1987" s="714">
        <v>1143.07</v>
      </c>
      <c r="E1987" s="555"/>
    </row>
    <row r="1988" spans="1:5" s="550" customFormat="1">
      <c r="A1988" s="553"/>
      <c r="B1988" s="679" t="s">
        <v>3038</v>
      </c>
      <c r="C1988" s="554" t="s">
        <v>1002</v>
      </c>
      <c r="D1988" s="714">
        <v>1041.53</v>
      </c>
      <c r="E1988" s="555"/>
    </row>
    <row r="1989" spans="1:5" s="550" customFormat="1">
      <c r="A1989" s="553"/>
      <c r="B1989" s="679" t="s">
        <v>3058</v>
      </c>
      <c r="C1989" s="554" t="s">
        <v>1002</v>
      </c>
      <c r="D1989" s="714">
        <v>877.53</v>
      </c>
      <c r="E1989" s="555"/>
    </row>
    <row r="1990" spans="1:5" s="550" customFormat="1">
      <c r="A1990" s="553"/>
      <c r="B1990" s="679" t="s">
        <v>3037</v>
      </c>
      <c r="C1990" s="554" t="s">
        <v>1002</v>
      </c>
      <c r="D1990" s="714">
        <v>877.53</v>
      </c>
      <c r="E1990" s="555"/>
    </row>
    <row r="1991" spans="1:5" s="550" customFormat="1">
      <c r="A1991" s="553"/>
      <c r="B1991" s="679" t="s">
        <v>3087</v>
      </c>
      <c r="C1991" s="554" t="s">
        <v>1002</v>
      </c>
      <c r="D1991" s="714">
        <v>1041.53</v>
      </c>
      <c r="E1991" s="555"/>
    </row>
    <row r="1992" spans="1:5" s="550" customFormat="1">
      <c r="A1992" s="553"/>
      <c r="B1992" s="679" t="s">
        <v>3106</v>
      </c>
      <c r="C1992" s="554" t="s">
        <v>1002</v>
      </c>
      <c r="D1992" s="714">
        <v>1041.53</v>
      </c>
      <c r="E1992" s="555"/>
    </row>
    <row r="1993" spans="1:5" s="550" customFormat="1">
      <c r="A1993" s="553"/>
      <c r="B1993" s="679" t="s">
        <v>3209</v>
      </c>
      <c r="C1993" s="554" t="s">
        <v>1002</v>
      </c>
      <c r="D1993" s="714">
        <v>877.53</v>
      </c>
      <c r="E1993" s="555"/>
    </row>
    <row r="1994" spans="1:5" s="550" customFormat="1">
      <c r="A1994" s="553"/>
      <c r="B1994" s="679" t="s">
        <v>3208</v>
      </c>
      <c r="C1994" s="554" t="s">
        <v>1002</v>
      </c>
      <c r="D1994" s="714">
        <v>877.53</v>
      </c>
      <c r="E1994" s="555"/>
    </row>
    <row r="1995" spans="1:5" s="550" customFormat="1">
      <c r="A1995" s="553"/>
      <c r="B1995" s="679" t="s">
        <v>3107</v>
      </c>
      <c r="C1995" s="554" t="s">
        <v>1002</v>
      </c>
      <c r="D1995" s="714">
        <v>1041.53</v>
      </c>
      <c r="E1995" s="555"/>
    </row>
    <row r="1996" spans="1:5" s="550" customFormat="1">
      <c r="A1996" s="553"/>
      <c r="B1996" s="679" t="s">
        <v>3207</v>
      </c>
      <c r="C1996" s="554" t="s">
        <v>1002</v>
      </c>
      <c r="D1996" s="714">
        <v>1041.53</v>
      </c>
      <c r="E1996" s="555"/>
    </row>
    <row r="1997" spans="1:5" s="550" customFormat="1">
      <c r="A1997" s="553"/>
      <c r="B1997" s="679" t="s">
        <v>3206</v>
      </c>
      <c r="C1997" s="554" t="s">
        <v>1002</v>
      </c>
      <c r="D1997" s="714">
        <v>1041.53</v>
      </c>
      <c r="E1997" s="555"/>
    </row>
    <row r="1998" spans="1:5" s="550" customFormat="1">
      <c r="A1998" s="553"/>
      <c r="B1998" s="679" t="s">
        <v>3205</v>
      </c>
      <c r="C1998" s="554" t="s">
        <v>1002</v>
      </c>
      <c r="D1998" s="714">
        <v>1041.53</v>
      </c>
      <c r="E1998" s="555"/>
    </row>
    <row r="1999" spans="1:5" s="550" customFormat="1">
      <c r="A1999" s="553"/>
      <c r="B1999" s="679" t="s">
        <v>3204</v>
      </c>
      <c r="C1999" s="554" t="s">
        <v>1002</v>
      </c>
      <c r="D1999" s="714">
        <v>1041.53</v>
      </c>
      <c r="E1999" s="555"/>
    </row>
    <row r="2000" spans="1:5" s="550" customFormat="1">
      <c r="A2000" s="553"/>
      <c r="B2000" s="679" t="s">
        <v>3203</v>
      </c>
      <c r="C2000" s="554" t="s">
        <v>1002</v>
      </c>
      <c r="D2000" s="714">
        <v>1041.53</v>
      </c>
      <c r="E2000" s="555"/>
    </row>
    <row r="2001" spans="1:5" s="550" customFormat="1">
      <c r="A2001" s="553"/>
      <c r="B2001" s="679" t="s">
        <v>3244</v>
      </c>
      <c r="C2001" s="554" t="s">
        <v>1002</v>
      </c>
      <c r="D2001" s="714">
        <v>1041.53</v>
      </c>
      <c r="E2001" s="555"/>
    </row>
    <row r="2002" spans="1:5" s="550" customFormat="1">
      <c r="A2002" s="553"/>
      <c r="B2002" s="679" t="s">
        <v>3243</v>
      </c>
      <c r="C2002" s="554" t="s">
        <v>1002</v>
      </c>
      <c r="D2002" s="714">
        <v>1041.53</v>
      </c>
      <c r="E2002" s="555"/>
    </row>
    <row r="2003" spans="1:5" s="550" customFormat="1">
      <c r="A2003" s="553"/>
      <c r="B2003" s="679" t="s">
        <v>3022</v>
      </c>
      <c r="C2003" s="554" t="s">
        <v>1002</v>
      </c>
      <c r="D2003" s="714">
        <v>877.53</v>
      </c>
      <c r="E2003" s="555"/>
    </row>
    <row r="2004" spans="1:5" s="550" customFormat="1">
      <c r="A2004" s="553"/>
      <c r="B2004" s="679" t="s">
        <v>3025</v>
      </c>
      <c r="C2004" s="554" t="s">
        <v>1002</v>
      </c>
      <c r="D2004" s="714">
        <v>1041.53</v>
      </c>
      <c r="E2004" s="555"/>
    </row>
    <row r="2005" spans="1:5" s="550" customFormat="1">
      <c r="A2005" s="553"/>
      <c r="B2005" s="679" t="s">
        <v>3153</v>
      </c>
      <c r="C2005" s="554" t="s">
        <v>988</v>
      </c>
      <c r="D2005" s="714">
        <v>1143.07</v>
      </c>
      <c r="E2005" s="555"/>
    </row>
    <row r="2006" spans="1:5" s="550" customFormat="1">
      <c r="A2006" s="553"/>
      <c r="B2006" s="679" t="s">
        <v>3026</v>
      </c>
      <c r="C2006" s="554" t="s">
        <v>1002</v>
      </c>
      <c r="D2006" s="714">
        <v>1041.53</v>
      </c>
      <c r="E2006" s="555"/>
    </row>
    <row r="2007" spans="1:5" s="550" customFormat="1">
      <c r="A2007" s="553"/>
      <c r="B2007" s="679" t="s">
        <v>3032</v>
      </c>
      <c r="C2007" s="554" t="s">
        <v>1002</v>
      </c>
      <c r="D2007" s="714">
        <v>1041.53</v>
      </c>
      <c r="E2007" s="555"/>
    </row>
    <row r="2008" spans="1:5" s="550" customFormat="1">
      <c r="A2008" s="553"/>
      <c r="B2008" s="679" t="s">
        <v>3130</v>
      </c>
      <c r="C2008" s="554" t="s">
        <v>1002</v>
      </c>
      <c r="D2008" s="714">
        <v>1041.53</v>
      </c>
      <c r="E2008" s="555"/>
    </row>
    <row r="2009" spans="1:5" s="550" customFormat="1">
      <c r="A2009" s="553"/>
      <c r="B2009" s="679" t="s">
        <v>3158</v>
      </c>
      <c r="C2009" s="554" t="s">
        <v>1002</v>
      </c>
      <c r="D2009" s="714">
        <v>1041.53</v>
      </c>
      <c r="E2009" s="555"/>
    </row>
    <row r="2010" spans="1:5" s="550" customFormat="1">
      <c r="A2010" s="553"/>
      <c r="B2010" s="679" t="s">
        <v>3198</v>
      </c>
      <c r="C2010" s="554" t="s">
        <v>1002</v>
      </c>
      <c r="D2010" s="714">
        <v>1041.53</v>
      </c>
      <c r="E2010" s="555"/>
    </row>
    <row r="2011" spans="1:5" s="550" customFormat="1">
      <c r="A2011" s="553"/>
      <c r="B2011" s="679" t="s">
        <v>3095</v>
      </c>
      <c r="C2011" s="554" t="s">
        <v>1002</v>
      </c>
      <c r="D2011" s="714">
        <v>1041.53</v>
      </c>
      <c r="E2011" s="555"/>
    </row>
    <row r="2012" spans="1:5" s="550" customFormat="1">
      <c r="A2012" s="553"/>
      <c r="B2012" s="679" t="s">
        <v>3387</v>
      </c>
      <c r="C2012" s="554" t="s">
        <v>1002</v>
      </c>
      <c r="D2012" s="714">
        <v>1041.53</v>
      </c>
      <c r="E2012" s="555"/>
    </row>
    <row r="2013" spans="1:5" s="550" customFormat="1">
      <c r="A2013" s="553"/>
      <c r="B2013" s="679" t="s">
        <v>3381</v>
      </c>
      <c r="C2013" s="554" t="s">
        <v>988</v>
      </c>
      <c r="D2013" s="714">
        <v>1143.07</v>
      </c>
      <c r="E2013" s="555"/>
    </row>
    <row r="2014" spans="1:5" s="550" customFormat="1">
      <c r="A2014" s="553"/>
      <c r="B2014" s="679" t="s">
        <v>3080</v>
      </c>
      <c r="C2014" s="554" t="s">
        <v>1002</v>
      </c>
      <c r="D2014" s="714">
        <v>1041.53</v>
      </c>
      <c r="E2014" s="555"/>
    </row>
    <row r="2015" spans="1:5" s="550" customFormat="1">
      <c r="A2015" s="553"/>
      <c r="B2015" s="679" t="s">
        <v>3081</v>
      </c>
      <c r="C2015" s="554" t="s">
        <v>1002</v>
      </c>
      <c r="D2015" s="714">
        <v>877.53</v>
      </c>
      <c r="E2015" s="555"/>
    </row>
    <row r="2016" spans="1:5" s="550" customFormat="1">
      <c r="A2016" s="553"/>
      <c r="B2016" s="679" t="s">
        <v>3164</v>
      </c>
      <c r="C2016" s="554" t="s">
        <v>1002</v>
      </c>
      <c r="D2016" s="714">
        <v>1637.94</v>
      </c>
      <c r="E2016" s="555"/>
    </row>
    <row r="2017" spans="1:5" s="550" customFormat="1">
      <c r="A2017" s="553"/>
      <c r="B2017" s="679" t="s">
        <v>3161</v>
      </c>
      <c r="C2017" s="554" t="s">
        <v>1002</v>
      </c>
      <c r="D2017" s="714">
        <v>1041.53</v>
      </c>
      <c r="E2017" s="555"/>
    </row>
    <row r="2018" spans="1:5" s="550" customFormat="1">
      <c r="A2018" s="553"/>
      <c r="B2018" s="679" t="s">
        <v>2997</v>
      </c>
      <c r="C2018" s="554" t="s">
        <v>2994</v>
      </c>
      <c r="D2018" s="714">
        <v>623.33000000000004</v>
      </c>
      <c r="E2018" s="555"/>
    </row>
    <row r="2019" spans="1:5" s="550" customFormat="1">
      <c r="A2019" s="553"/>
      <c r="B2019" s="679" t="s">
        <v>3012</v>
      </c>
      <c r="C2019" s="554" t="s">
        <v>2994</v>
      </c>
      <c r="D2019" s="714">
        <v>623.33000000000004</v>
      </c>
      <c r="E2019" s="555"/>
    </row>
    <row r="2020" spans="1:5" s="550" customFormat="1">
      <c r="A2020" s="553"/>
      <c r="B2020" s="679" t="s">
        <v>3059</v>
      </c>
      <c r="C2020" s="554" t="s">
        <v>1002</v>
      </c>
      <c r="D2020" s="714">
        <v>1637.94</v>
      </c>
      <c r="E2020" s="555"/>
    </row>
    <row r="2021" spans="1:5" s="550" customFormat="1">
      <c r="A2021" s="553"/>
      <c r="B2021" s="679" t="s">
        <v>3163</v>
      </c>
      <c r="C2021" s="554" t="s">
        <v>1002</v>
      </c>
      <c r="D2021" s="714">
        <v>1041.53</v>
      </c>
      <c r="E2021" s="555"/>
    </row>
    <row r="2022" spans="1:5" s="550" customFormat="1">
      <c r="A2022" s="553"/>
      <c r="B2022" s="679" t="s">
        <v>3001</v>
      </c>
      <c r="C2022" s="554" t="s">
        <v>1002</v>
      </c>
      <c r="D2022" s="714">
        <v>877.53</v>
      </c>
      <c r="E2022" s="555"/>
    </row>
    <row r="2023" spans="1:5" s="550" customFormat="1">
      <c r="A2023" s="553"/>
      <c r="B2023" s="679" t="s">
        <v>2992</v>
      </c>
      <c r="C2023" s="554" t="s">
        <v>1002</v>
      </c>
      <c r="D2023" s="714">
        <v>877.53</v>
      </c>
      <c r="E2023" s="555"/>
    </row>
    <row r="2024" spans="1:5" s="550" customFormat="1">
      <c r="A2024" s="553"/>
      <c r="B2024" s="679" t="s">
        <v>3060</v>
      </c>
      <c r="C2024" s="554" t="s">
        <v>988</v>
      </c>
      <c r="D2024" s="714">
        <v>1143.07</v>
      </c>
      <c r="E2024" s="555"/>
    </row>
    <row r="2025" spans="1:5" s="550" customFormat="1">
      <c r="A2025" s="553"/>
      <c r="B2025" s="679" t="s">
        <v>3061</v>
      </c>
      <c r="C2025" s="554" t="s">
        <v>1002</v>
      </c>
      <c r="D2025" s="714">
        <v>1041.53</v>
      </c>
      <c r="E2025" s="555"/>
    </row>
    <row r="2026" spans="1:5" s="550" customFormat="1">
      <c r="A2026" s="553"/>
      <c r="B2026" s="679" t="s">
        <v>3062</v>
      </c>
      <c r="C2026" s="554" t="s">
        <v>1002</v>
      </c>
      <c r="D2026" s="714">
        <v>1041.53</v>
      </c>
      <c r="E2026" s="555"/>
    </row>
    <row r="2027" spans="1:5" s="550" customFormat="1">
      <c r="A2027" s="553"/>
      <c r="B2027" s="679" t="s">
        <v>3063</v>
      </c>
      <c r="C2027" s="554" t="s">
        <v>1002</v>
      </c>
      <c r="D2027" s="714">
        <v>1041.53</v>
      </c>
      <c r="E2027" s="555"/>
    </row>
    <row r="2028" spans="1:5" s="550" customFormat="1">
      <c r="A2028" s="553"/>
      <c r="B2028" s="679" t="s">
        <v>3162</v>
      </c>
      <c r="C2028" s="554" t="s">
        <v>1002</v>
      </c>
      <c r="D2028" s="714">
        <v>1041.53</v>
      </c>
      <c r="E2028" s="555"/>
    </row>
    <row r="2029" spans="1:5" s="550" customFormat="1">
      <c r="A2029" s="553"/>
      <c r="B2029" s="679" t="s">
        <v>3002</v>
      </c>
      <c r="C2029" s="554" t="s">
        <v>1002</v>
      </c>
      <c r="D2029" s="714">
        <v>1041.53</v>
      </c>
      <c r="E2029" s="555"/>
    </row>
    <row r="2030" spans="1:5" s="550" customFormat="1">
      <c r="A2030" s="553"/>
      <c r="B2030" s="679" t="s">
        <v>3003</v>
      </c>
      <c r="C2030" s="554" t="s">
        <v>1002</v>
      </c>
      <c r="D2030" s="714">
        <v>1041.53</v>
      </c>
      <c r="E2030" s="555"/>
    </row>
    <row r="2031" spans="1:5" s="550" customFormat="1">
      <c r="A2031" s="553"/>
      <c r="B2031" s="679" t="s">
        <v>3004</v>
      </c>
      <c r="C2031" s="554" t="s">
        <v>1002</v>
      </c>
      <c r="D2031" s="714">
        <v>1041.53</v>
      </c>
      <c r="E2031" s="555"/>
    </row>
    <row r="2032" spans="1:5" s="550" customFormat="1">
      <c r="A2032" s="553"/>
      <c r="B2032" s="679" t="s">
        <v>3064</v>
      </c>
      <c r="C2032" s="554" t="s">
        <v>1002</v>
      </c>
      <c r="D2032" s="714">
        <v>1041.53</v>
      </c>
      <c r="E2032" s="555"/>
    </row>
    <row r="2033" spans="1:5" s="550" customFormat="1">
      <c r="A2033" s="553"/>
      <c r="B2033" s="679" t="s">
        <v>3014</v>
      </c>
      <c r="C2033" s="554" t="s">
        <v>2994</v>
      </c>
      <c r="D2033" s="714">
        <v>623.33000000000004</v>
      </c>
      <c r="E2033" s="555"/>
    </row>
    <row r="2034" spans="1:5" s="550" customFormat="1">
      <c r="A2034" s="553"/>
      <c r="B2034" s="679" t="s">
        <v>3006</v>
      </c>
      <c r="C2034" s="554" t="s">
        <v>1002</v>
      </c>
      <c r="D2034" s="714">
        <v>1637.94</v>
      </c>
      <c r="E2034" s="555"/>
    </row>
    <row r="2035" spans="1:5" s="550" customFormat="1">
      <c r="A2035" s="553"/>
      <c r="B2035" s="679" t="s">
        <v>3000</v>
      </c>
      <c r="C2035" s="554" t="s">
        <v>1002</v>
      </c>
      <c r="D2035" s="714">
        <v>1637.94</v>
      </c>
      <c r="E2035" s="555"/>
    </row>
    <row r="2036" spans="1:5" s="550" customFormat="1">
      <c r="A2036" s="553"/>
      <c r="B2036" s="679" t="s">
        <v>3363</v>
      </c>
      <c r="C2036" s="554" t="s">
        <v>2994</v>
      </c>
      <c r="D2036" s="714">
        <v>623.33000000000004</v>
      </c>
      <c r="E2036" s="555"/>
    </row>
    <row r="2037" spans="1:5" s="550" customFormat="1">
      <c r="A2037" s="553"/>
      <c r="B2037" s="679" t="s">
        <v>3388</v>
      </c>
      <c r="C2037" s="554" t="s">
        <v>1002</v>
      </c>
      <c r="D2037" s="714">
        <v>1041.53</v>
      </c>
      <c r="E2037" s="555"/>
    </row>
    <row r="2038" spans="1:5" s="550" customFormat="1">
      <c r="A2038" s="553"/>
      <c r="B2038" s="679" t="s">
        <v>3093</v>
      </c>
      <c r="C2038" s="554" t="s">
        <v>1002</v>
      </c>
      <c r="D2038" s="714">
        <v>1041.53</v>
      </c>
      <c r="E2038" s="555"/>
    </row>
    <row r="2039" spans="1:5" s="550" customFormat="1">
      <c r="A2039" s="553"/>
      <c r="B2039" s="679" t="s">
        <v>3052</v>
      </c>
      <c r="C2039" s="554" t="s">
        <v>1002</v>
      </c>
      <c r="D2039" s="714">
        <v>1637.94</v>
      </c>
      <c r="E2039" s="555"/>
    </row>
    <row r="2040" spans="1:5" s="550" customFormat="1">
      <c r="A2040" s="553"/>
      <c r="B2040" s="679" t="s">
        <v>3045</v>
      </c>
      <c r="C2040" s="554" t="s">
        <v>1002</v>
      </c>
      <c r="D2040" s="714">
        <v>1637.94</v>
      </c>
      <c r="E2040" s="555"/>
    </row>
    <row r="2041" spans="1:5" s="550" customFormat="1">
      <c r="A2041" s="553"/>
      <c r="B2041" s="679" t="s">
        <v>3046</v>
      </c>
      <c r="C2041" s="554" t="s">
        <v>988</v>
      </c>
      <c r="D2041" s="714">
        <v>1143.07</v>
      </c>
      <c r="E2041" s="555"/>
    </row>
    <row r="2042" spans="1:5" s="550" customFormat="1">
      <c r="A2042" s="553"/>
      <c r="B2042" s="679" t="s">
        <v>3089</v>
      </c>
      <c r="C2042" s="554" t="s">
        <v>1002</v>
      </c>
      <c r="D2042" s="714">
        <v>1041.53</v>
      </c>
      <c r="E2042" s="555"/>
    </row>
    <row r="2043" spans="1:5" s="550" customFormat="1">
      <c r="A2043" s="553"/>
      <c r="B2043" s="679" t="s">
        <v>3092</v>
      </c>
      <c r="C2043" s="554" t="s">
        <v>1002</v>
      </c>
      <c r="D2043" s="714">
        <v>1041.53</v>
      </c>
      <c r="E2043" s="555"/>
    </row>
    <row r="2044" spans="1:5" s="550" customFormat="1">
      <c r="A2044" s="553"/>
      <c r="B2044" s="679" t="s">
        <v>3091</v>
      </c>
      <c r="C2044" s="554" t="s">
        <v>1002</v>
      </c>
      <c r="D2044" s="714">
        <v>1041.53</v>
      </c>
      <c r="E2044" s="555"/>
    </row>
    <row r="2045" spans="1:5" s="550" customFormat="1">
      <c r="A2045" s="553"/>
      <c r="B2045" s="679" t="s">
        <v>3090</v>
      </c>
      <c r="C2045" s="554" t="s">
        <v>1002</v>
      </c>
      <c r="D2045" s="714">
        <v>877.53</v>
      </c>
      <c r="E2045" s="555"/>
    </row>
    <row r="2046" spans="1:5" s="550" customFormat="1">
      <c r="A2046" s="553"/>
      <c r="B2046" s="679" t="s">
        <v>3160</v>
      </c>
      <c r="C2046" s="554" t="s">
        <v>1002</v>
      </c>
      <c r="D2046" s="714">
        <v>1041.53</v>
      </c>
      <c r="E2046" s="555"/>
    </row>
    <row r="2047" spans="1:5" s="550" customFormat="1">
      <c r="A2047" s="553"/>
      <c r="B2047" s="679" t="s">
        <v>3051</v>
      </c>
      <c r="C2047" s="554" t="s">
        <v>1002</v>
      </c>
      <c r="D2047" s="714">
        <v>1041.53</v>
      </c>
      <c r="E2047" s="555"/>
    </row>
    <row r="2048" spans="1:5" s="550" customFormat="1">
      <c r="A2048" s="553"/>
      <c r="B2048" s="679" t="s">
        <v>3047</v>
      </c>
      <c r="C2048" s="554" t="s">
        <v>1002</v>
      </c>
      <c r="D2048" s="714">
        <v>1041.53</v>
      </c>
      <c r="E2048" s="555"/>
    </row>
    <row r="2049" spans="1:5" s="550" customFormat="1">
      <c r="A2049" s="553"/>
      <c r="B2049" s="679" t="s">
        <v>3048</v>
      </c>
      <c r="C2049" s="554" t="s">
        <v>1002</v>
      </c>
      <c r="D2049" s="714">
        <v>877.53</v>
      </c>
      <c r="E2049" s="555"/>
    </row>
    <row r="2050" spans="1:5" s="550" customFormat="1">
      <c r="A2050" s="553"/>
      <c r="B2050" s="679" t="s">
        <v>3050</v>
      </c>
      <c r="C2050" s="554" t="s">
        <v>1002</v>
      </c>
      <c r="D2050" s="714">
        <v>1041.53</v>
      </c>
      <c r="E2050" s="555"/>
    </row>
    <row r="2051" spans="1:5" s="550" customFormat="1">
      <c r="A2051" s="553"/>
      <c r="B2051" s="679" t="s">
        <v>3146</v>
      </c>
      <c r="C2051" s="554" t="s">
        <v>1002</v>
      </c>
      <c r="D2051" s="714">
        <v>1637.94</v>
      </c>
      <c r="E2051" s="555"/>
    </row>
    <row r="2052" spans="1:5" s="550" customFormat="1">
      <c r="A2052" s="553"/>
      <c r="B2052" s="679" t="s">
        <v>3049</v>
      </c>
      <c r="C2052" s="554" t="s">
        <v>1002</v>
      </c>
      <c r="D2052" s="714">
        <v>1041.53</v>
      </c>
      <c r="E2052" s="555"/>
    </row>
    <row r="2053" spans="1:5" s="550" customFormat="1">
      <c r="A2053" s="553"/>
      <c r="B2053" s="679" t="s">
        <v>3113</v>
      </c>
      <c r="C2053" s="554" t="s">
        <v>1002</v>
      </c>
      <c r="D2053" s="714">
        <v>1637.94</v>
      </c>
      <c r="E2053" s="555"/>
    </row>
    <row r="2054" spans="1:5" s="550" customFormat="1">
      <c r="A2054" s="553"/>
      <c r="B2054" s="679" t="s">
        <v>3020</v>
      </c>
      <c r="C2054" s="554" t="s">
        <v>1002</v>
      </c>
      <c r="D2054" s="714">
        <v>1637.94</v>
      </c>
      <c r="E2054" s="555"/>
    </row>
    <row r="2055" spans="1:5" s="550" customFormat="1">
      <c r="A2055" s="553"/>
      <c r="B2055" s="679" t="s">
        <v>3021</v>
      </c>
      <c r="C2055" s="554" t="s">
        <v>988</v>
      </c>
      <c r="D2055" s="714">
        <v>1143.07</v>
      </c>
      <c r="E2055" s="555"/>
    </row>
    <row r="2056" spans="1:5" s="550" customFormat="1">
      <c r="A2056" s="553"/>
      <c r="B2056" s="679" t="s">
        <v>3075</v>
      </c>
      <c r="C2056" s="554" t="s">
        <v>988</v>
      </c>
      <c r="D2056" s="714">
        <v>1143.07</v>
      </c>
      <c r="E2056" s="555"/>
    </row>
    <row r="2057" spans="1:5" s="550" customFormat="1">
      <c r="A2057" s="553"/>
      <c r="B2057" s="679" t="s">
        <v>3076</v>
      </c>
      <c r="C2057" s="554" t="s">
        <v>1002</v>
      </c>
      <c r="D2057" s="714">
        <v>1041.53</v>
      </c>
      <c r="E2057" s="555"/>
    </row>
    <row r="2058" spans="1:5" s="550" customFormat="1">
      <c r="A2058" s="553"/>
      <c r="B2058" s="679" t="s">
        <v>3166</v>
      </c>
      <c r="C2058" s="554" t="s">
        <v>1002</v>
      </c>
      <c r="D2058" s="714">
        <v>877.53</v>
      </c>
      <c r="E2058" s="555"/>
    </row>
    <row r="2059" spans="1:5" s="550" customFormat="1">
      <c r="A2059" s="553"/>
      <c r="B2059" s="679" t="s">
        <v>3078</v>
      </c>
      <c r="C2059" s="554" t="s">
        <v>1002</v>
      </c>
      <c r="D2059" s="714">
        <v>1041.53</v>
      </c>
      <c r="E2059" s="555"/>
    </row>
    <row r="2060" spans="1:5" s="550" customFormat="1">
      <c r="A2060" s="553"/>
      <c r="B2060" s="679" t="s">
        <v>3165</v>
      </c>
      <c r="C2060" s="554" t="s">
        <v>1002</v>
      </c>
      <c r="D2060" s="714">
        <v>1041.53</v>
      </c>
      <c r="E2060" s="555"/>
    </row>
    <row r="2061" spans="1:5" s="550" customFormat="1">
      <c r="A2061" s="553"/>
      <c r="B2061" s="679" t="s">
        <v>3389</v>
      </c>
      <c r="C2061" s="554" t="s">
        <v>1002</v>
      </c>
      <c r="D2061" s="714">
        <v>1041.53</v>
      </c>
      <c r="E2061" s="555"/>
    </row>
    <row r="2062" spans="1:5" s="550" customFormat="1">
      <c r="A2062" s="553"/>
      <c r="B2062" s="679" t="s">
        <v>3079</v>
      </c>
      <c r="C2062" s="554" t="s">
        <v>1002</v>
      </c>
      <c r="D2062" s="714">
        <v>1041.53</v>
      </c>
      <c r="E2062" s="555"/>
    </row>
    <row r="2063" spans="1:5" s="550" customFormat="1">
      <c r="A2063" s="553"/>
      <c r="B2063" s="679" t="s">
        <v>3352</v>
      </c>
      <c r="C2063" s="554" t="s">
        <v>1002</v>
      </c>
      <c r="D2063" s="714">
        <v>877.53</v>
      </c>
      <c r="E2063" s="555"/>
    </row>
    <row r="2064" spans="1:5" s="550" customFormat="1">
      <c r="A2064" s="553"/>
      <c r="B2064" s="679" t="s">
        <v>3350</v>
      </c>
      <c r="C2064" s="554" t="s">
        <v>2994</v>
      </c>
      <c r="D2064" s="714">
        <v>623.33000000000004</v>
      </c>
      <c r="E2064" s="555"/>
    </row>
    <row r="2065" spans="1:5" s="550" customFormat="1">
      <c r="A2065" s="553"/>
      <c r="B2065" s="679" t="s">
        <v>3033</v>
      </c>
      <c r="C2065" s="554" t="s">
        <v>2999</v>
      </c>
      <c r="D2065" s="714">
        <v>379.88</v>
      </c>
      <c r="E2065" s="555"/>
    </row>
    <row r="2066" spans="1:5" s="550" customFormat="1">
      <c r="A2066" s="553"/>
      <c r="B2066" s="679" t="s">
        <v>3024</v>
      </c>
      <c r="C2066" s="554" t="s">
        <v>1002</v>
      </c>
      <c r="D2066" s="714">
        <v>877.53</v>
      </c>
      <c r="E2066" s="555"/>
    </row>
    <row r="2067" spans="1:5" s="550" customFormat="1">
      <c r="A2067" s="553"/>
      <c r="B2067" s="679" t="s">
        <v>3023</v>
      </c>
      <c r="C2067" s="554" t="s">
        <v>1002</v>
      </c>
      <c r="D2067" s="714">
        <v>877.53</v>
      </c>
      <c r="E2067" s="555"/>
    </row>
    <row r="2068" spans="1:5" s="550" customFormat="1">
      <c r="A2068" s="553"/>
      <c r="B2068" s="679" t="s">
        <v>3019</v>
      </c>
      <c r="C2068" s="554" t="s">
        <v>1002</v>
      </c>
      <c r="D2068" s="714">
        <v>877.53</v>
      </c>
      <c r="E2068" s="555"/>
    </row>
    <row r="2069" spans="1:5" s="550" customFormat="1">
      <c r="A2069" s="553"/>
      <c r="B2069" s="679" t="s">
        <v>3018</v>
      </c>
      <c r="C2069" s="554" t="s">
        <v>1002</v>
      </c>
      <c r="D2069" s="714">
        <v>1041.53</v>
      </c>
      <c r="E2069" s="555"/>
    </row>
    <row r="2070" spans="1:5" s="550" customFormat="1">
      <c r="A2070" s="553"/>
      <c r="B2070" s="679" t="s">
        <v>3017</v>
      </c>
      <c r="C2070" s="554" t="s">
        <v>1002</v>
      </c>
      <c r="D2070" s="714">
        <v>1041.53</v>
      </c>
      <c r="E2070" s="555"/>
    </row>
    <row r="2071" spans="1:5" s="550" customFormat="1">
      <c r="A2071" s="553"/>
      <c r="B2071" s="679" t="s">
        <v>3126</v>
      </c>
      <c r="C2071" s="554" t="s">
        <v>1002</v>
      </c>
      <c r="D2071" s="714">
        <v>877.53</v>
      </c>
      <c r="E2071" s="555"/>
    </row>
    <row r="2072" spans="1:5" s="550" customFormat="1">
      <c r="A2072" s="553"/>
      <c r="B2072" s="679" t="s">
        <v>3016</v>
      </c>
      <c r="C2072" s="554" t="s">
        <v>1002</v>
      </c>
      <c r="D2072" s="714">
        <v>1041.53</v>
      </c>
      <c r="E2072" s="555"/>
    </row>
    <row r="2073" spans="1:5" s="550" customFormat="1">
      <c r="A2073" s="553"/>
      <c r="B2073" s="679" t="s">
        <v>3127</v>
      </c>
      <c r="C2073" s="554" t="s">
        <v>1002</v>
      </c>
      <c r="D2073" s="714">
        <v>1041.53</v>
      </c>
      <c r="E2073" s="555"/>
    </row>
    <row r="2074" spans="1:5" s="550" customFormat="1">
      <c r="A2074" s="553"/>
      <c r="B2074" s="679" t="s">
        <v>3128</v>
      </c>
      <c r="C2074" s="554" t="s">
        <v>1002</v>
      </c>
      <c r="D2074" s="714">
        <v>1041.53</v>
      </c>
      <c r="E2074" s="555"/>
    </row>
    <row r="2075" spans="1:5" s="550" customFormat="1">
      <c r="A2075" s="553"/>
      <c r="B2075" s="679" t="s">
        <v>3129</v>
      </c>
      <c r="C2075" s="554" t="s">
        <v>1002</v>
      </c>
      <c r="D2075" s="714">
        <v>1041.53</v>
      </c>
      <c r="E2075" s="555"/>
    </row>
    <row r="2076" spans="1:5" s="550" customFormat="1">
      <c r="A2076" s="553"/>
      <c r="B2076" s="679" t="s">
        <v>3015</v>
      </c>
      <c r="C2076" s="554" t="s">
        <v>1002</v>
      </c>
      <c r="D2076" s="714">
        <v>1041.53</v>
      </c>
      <c r="E2076" s="555"/>
    </row>
    <row r="2077" spans="1:5" s="550" customFormat="1">
      <c r="A2077" s="553"/>
      <c r="B2077" s="679" t="s">
        <v>3339</v>
      </c>
      <c r="C2077" s="554" t="s">
        <v>3340</v>
      </c>
      <c r="D2077" s="714">
        <v>71505.86</v>
      </c>
      <c r="E2077" s="555"/>
    </row>
    <row r="2078" spans="1:5" s="550" customFormat="1">
      <c r="A2078" s="553"/>
      <c r="B2078" s="679" t="s">
        <v>3334</v>
      </c>
      <c r="C2078" s="554" t="s">
        <v>1002</v>
      </c>
      <c r="D2078" s="714">
        <v>1041.53</v>
      </c>
      <c r="E2078" s="555"/>
    </row>
    <row r="2079" spans="1:5" s="550" customFormat="1">
      <c r="A2079" s="553"/>
      <c r="B2079" s="679" t="s">
        <v>3306</v>
      </c>
      <c r="C2079" s="554" t="s">
        <v>1002</v>
      </c>
      <c r="D2079" s="714">
        <v>1041.53</v>
      </c>
      <c r="E2079" s="555"/>
    </row>
    <row r="2080" spans="1:5" s="550" customFormat="1">
      <c r="A2080" s="553"/>
      <c r="B2080" s="679" t="s">
        <v>3333</v>
      </c>
      <c r="C2080" s="554" t="s">
        <v>1002</v>
      </c>
      <c r="D2080" s="714">
        <v>877.53</v>
      </c>
      <c r="E2080" s="555"/>
    </row>
    <row r="2081" spans="1:5" s="550" customFormat="1">
      <c r="A2081" s="553"/>
      <c r="B2081" s="679" t="s">
        <v>3008</v>
      </c>
      <c r="C2081" s="554" t="s">
        <v>1002</v>
      </c>
      <c r="D2081" s="714">
        <v>1041.53</v>
      </c>
      <c r="E2081" s="555"/>
    </row>
    <row r="2082" spans="1:5" s="550" customFormat="1">
      <c r="A2082" s="553"/>
      <c r="B2082" s="679" t="s">
        <v>3393</v>
      </c>
      <c r="C2082" s="554" t="s">
        <v>1002</v>
      </c>
      <c r="D2082" s="714">
        <v>1041.53</v>
      </c>
      <c r="E2082" s="555"/>
    </row>
    <row r="2083" spans="1:5" s="550" customFormat="1">
      <c r="A2083" s="553"/>
      <c r="B2083" s="679" t="s">
        <v>3009</v>
      </c>
      <c r="C2083" s="554" t="s">
        <v>1002</v>
      </c>
      <c r="D2083" s="714">
        <v>1041.53</v>
      </c>
      <c r="E2083" s="555"/>
    </row>
    <row r="2084" spans="1:5" s="550" customFormat="1">
      <c r="A2084" s="553"/>
      <c r="B2084" s="679" t="s">
        <v>3099</v>
      </c>
      <c r="C2084" s="554" t="s">
        <v>1002</v>
      </c>
      <c r="D2084" s="714">
        <v>1637.94</v>
      </c>
      <c r="E2084" s="555"/>
    </row>
    <row r="2085" spans="1:5" s="550" customFormat="1">
      <c r="A2085" s="553"/>
      <c r="B2085" s="679" t="s">
        <v>3098</v>
      </c>
      <c r="C2085" s="554" t="s">
        <v>988</v>
      </c>
      <c r="D2085" s="714">
        <v>1143.07</v>
      </c>
      <c r="E2085" s="555"/>
    </row>
    <row r="2086" spans="1:5" s="550" customFormat="1">
      <c r="A2086" s="553"/>
      <c r="B2086" s="679" t="s">
        <v>3040</v>
      </c>
      <c r="C2086" s="554" t="s">
        <v>1002</v>
      </c>
      <c r="D2086" s="714">
        <v>1041.53</v>
      </c>
      <c r="E2086" s="555"/>
    </row>
    <row r="2087" spans="1:5" s="550" customFormat="1">
      <c r="A2087" s="553"/>
      <c r="B2087" s="679" t="s">
        <v>3305</v>
      </c>
      <c r="C2087" s="554" t="s">
        <v>1002</v>
      </c>
      <c r="D2087" s="714">
        <v>877.53</v>
      </c>
      <c r="E2087" s="555"/>
    </row>
    <row r="2088" spans="1:5" s="550" customFormat="1">
      <c r="A2088" s="553"/>
      <c r="B2088" s="679" t="s">
        <v>3300</v>
      </c>
      <c r="C2088" s="554" t="s">
        <v>1002</v>
      </c>
      <c r="D2088" s="714">
        <v>1041.53</v>
      </c>
      <c r="E2088" s="555"/>
    </row>
    <row r="2089" spans="1:5" s="550" customFormat="1">
      <c r="A2089" s="553"/>
      <c r="B2089" s="679" t="s">
        <v>3301</v>
      </c>
      <c r="C2089" s="554" t="s">
        <v>988</v>
      </c>
      <c r="D2089" s="714">
        <v>1143.07</v>
      </c>
      <c r="E2089" s="555"/>
    </row>
    <row r="2090" spans="1:5" s="550" customFormat="1">
      <c r="A2090" s="553"/>
      <c r="B2090" s="679" t="s">
        <v>3176</v>
      </c>
      <c r="C2090" s="554" t="s">
        <v>2994</v>
      </c>
      <c r="D2090" s="714">
        <v>623.33000000000004</v>
      </c>
      <c r="E2090" s="555"/>
    </row>
    <row r="2091" spans="1:5" s="550" customFormat="1">
      <c r="A2091" s="553"/>
      <c r="B2091" s="679" t="s">
        <v>3177</v>
      </c>
      <c r="C2091" s="554" t="s">
        <v>1002</v>
      </c>
      <c r="D2091" s="714">
        <v>877.53</v>
      </c>
      <c r="E2091" s="555"/>
    </row>
    <row r="2092" spans="1:5" s="550" customFormat="1">
      <c r="A2092" s="553"/>
      <c r="B2092" s="679" t="s">
        <v>3299</v>
      </c>
      <c r="C2092" s="554" t="s">
        <v>1002</v>
      </c>
      <c r="D2092" s="714">
        <v>1041.53</v>
      </c>
      <c r="E2092" s="555"/>
    </row>
    <row r="2093" spans="1:5" s="550" customFormat="1">
      <c r="A2093" s="553"/>
      <c r="B2093" s="679" t="s">
        <v>3296</v>
      </c>
      <c r="C2093" s="554" t="s">
        <v>1002</v>
      </c>
      <c r="D2093" s="714">
        <v>1041.53</v>
      </c>
      <c r="E2093" s="555"/>
    </row>
    <row r="2094" spans="1:5" s="550" customFormat="1">
      <c r="A2094" s="553"/>
      <c r="B2094" s="679" t="s">
        <v>3422</v>
      </c>
      <c r="C2094" s="554" t="s">
        <v>1002</v>
      </c>
      <c r="D2094" s="714">
        <v>1041.53</v>
      </c>
      <c r="E2094" s="555"/>
    </row>
    <row r="2095" spans="1:5" s="550" customFormat="1">
      <c r="A2095" s="553"/>
      <c r="B2095" s="679" t="s">
        <v>3295</v>
      </c>
      <c r="C2095" s="554" t="s">
        <v>1002</v>
      </c>
      <c r="D2095" s="714">
        <v>877.53</v>
      </c>
      <c r="E2095" s="555"/>
    </row>
    <row r="2096" spans="1:5" s="550" customFormat="1">
      <c r="A2096" s="553"/>
      <c r="B2096" s="679" t="s">
        <v>3289</v>
      </c>
      <c r="C2096" s="554" t="s">
        <v>988</v>
      </c>
      <c r="D2096" s="714">
        <v>1143.07</v>
      </c>
      <c r="E2096" s="555"/>
    </row>
    <row r="2097" spans="1:5" s="550" customFormat="1">
      <c r="A2097" s="553"/>
      <c r="B2097" s="679" t="s">
        <v>3288</v>
      </c>
      <c r="C2097" s="554" t="s">
        <v>1002</v>
      </c>
      <c r="D2097" s="714">
        <v>1041.53</v>
      </c>
      <c r="E2097" s="555"/>
    </row>
    <row r="2098" spans="1:5" s="550" customFormat="1">
      <c r="A2098" s="553"/>
      <c r="B2098" s="679" t="s">
        <v>3287</v>
      </c>
      <c r="C2098" s="554" t="s">
        <v>1002</v>
      </c>
      <c r="D2098" s="714">
        <v>1041.53</v>
      </c>
      <c r="E2098" s="555"/>
    </row>
    <row r="2099" spans="1:5" s="550" customFormat="1">
      <c r="A2099" s="553"/>
      <c r="B2099" s="679" t="s">
        <v>3421</v>
      </c>
      <c r="C2099" s="554" t="s">
        <v>1002</v>
      </c>
      <c r="D2099" s="714">
        <v>1041.53</v>
      </c>
      <c r="E2099" s="555"/>
    </row>
    <row r="2100" spans="1:5" s="550" customFormat="1">
      <c r="A2100" s="553"/>
      <c r="B2100" s="679" t="s">
        <v>3178</v>
      </c>
      <c r="C2100" s="554" t="s">
        <v>1002</v>
      </c>
      <c r="D2100" s="714">
        <v>1041.53</v>
      </c>
      <c r="E2100" s="555"/>
    </row>
    <row r="2101" spans="1:5" s="550" customFormat="1">
      <c r="A2101" s="553"/>
      <c r="B2101" s="679" t="s">
        <v>3179</v>
      </c>
      <c r="C2101" s="554" t="s">
        <v>1002</v>
      </c>
      <c r="D2101" s="714">
        <v>1041.53</v>
      </c>
      <c r="E2101" s="555"/>
    </row>
    <row r="2102" spans="1:5" s="550" customFormat="1">
      <c r="A2102" s="553"/>
      <c r="B2102" s="679" t="s">
        <v>3180</v>
      </c>
      <c r="C2102" s="554" t="s">
        <v>1002</v>
      </c>
      <c r="D2102" s="714">
        <v>1041.53</v>
      </c>
      <c r="E2102" s="555"/>
    </row>
    <row r="2103" spans="1:5" s="550" customFormat="1">
      <c r="A2103" s="553"/>
      <c r="B2103" s="679" t="s">
        <v>3181</v>
      </c>
      <c r="C2103" s="554" t="s">
        <v>1002</v>
      </c>
      <c r="D2103" s="714">
        <v>1041.53</v>
      </c>
      <c r="E2103" s="555"/>
    </row>
    <row r="2104" spans="1:5" s="550" customFormat="1">
      <c r="A2104" s="553"/>
      <c r="B2104" s="679" t="s">
        <v>3183</v>
      </c>
      <c r="C2104" s="554" t="s">
        <v>988</v>
      </c>
      <c r="D2104" s="714">
        <v>1143.07</v>
      </c>
      <c r="E2104" s="555"/>
    </row>
    <row r="2105" spans="1:5" s="550" customFormat="1">
      <c r="A2105" s="553"/>
      <c r="B2105" s="679" t="s">
        <v>3286</v>
      </c>
      <c r="C2105" s="554" t="s">
        <v>1002</v>
      </c>
      <c r="D2105" s="714">
        <v>1041.53</v>
      </c>
      <c r="E2105" s="555"/>
    </row>
    <row r="2106" spans="1:5" s="550" customFormat="1">
      <c r="A2106" s="553"/>
      <c r="B2106" s="679" t="s">
        <v>3285</v>
      </c>
      <c r="C2106" s="554" t="s">
        <v>1002</v>
      </c>
      <c r="D2106" s="714">
        <v>1041.53</v>
      </c>
      <c r="E2106" s="555"/>
    </row>
    <row r="2107" spans="1:5" s="550" customFormat="1">
      <c r="A2107" s="553"/>
      <c r="B2107" s="679" t="s">
        <v>3353</v>
      </c>
      <c r="C2107" s="554" t="s">
        <v>1002</v>
      </c>
      <c r="D2107" s="714">
        <v>1041.53</v>
      </c>
      <c r="E2107" s="555"/>
    </row>
    <row r="2108" spans="1:5" s="550" customFormat="1">
      <c r="A2108" s="553"/>
      <c r="B2108" s="679" t="s">
        <v>3423</v>
      </c>
      <c r="C2108" s="554" t="s">
        <v>1002</v>
      </c>
      <c r="D2108" s="714">
        <v>1637.68</v>
      </c>
      <c r="E2108" s="555"/>
    </row>
    <row r="2109" spans="1:5" s="550" customFormat="1">
      <c r="A2109" s="553"/>
      <c r="B2109" s="679" t="s">
        <v>3013</v>
      </c>
      <c r="C2109" s="554" t="s">
        <v>1002</v>
      </c>
      <c r="D2109" s="714">
        <v>1041.53</v>
      </c>
      <c r="E2109" s="555"/>
    </row>
    <row r="2110" spans="1:5" s="550" customFormat="1">
      <c r="A2110" s="553"/>
      <c r="B2110" s="679" t="s">
        <v>3007</v>
      </c>
      <c r="C2110" s="554" t="s">
        <v>1002</v>
      </c>
      <c r="D2110" s="714">
        <v>877.53</v>
      </c>
      <c r="E2110" s="555"/>
    </row>
    <row r="2111" spans="1:5" s="550" customFormat="1">
      <c r="A2111" s="553"/>
      <c r="B2111" s="679" t="s">
        <v>2993</v>
      </c>
      <c r="C2111" s="554" t="s">
        <v>2994</v>
      </c>
      <c r="D2111" s="714">
        <v>623.33000000000004</v>
      </c>
      <c r="E2111" s="555"/>
    </row>
    <row r="2112" spans="1:5" s="550" customFormat="1">
      <c r="A2112" s="553"/>
      <c r="B2112" s="679" t="s">
        <v>3041</v>
      </c>
      <c r="C2112" s="554" t="s">
        <v>1002</v>
      </c>
      <c r="D2112" s="714">
        <v>1041.53</v>
      </c>
      <c r="E2112" s="555"/>
    </row>
    <row r="2113" spans="1:5" s="550" customFormat="1">
      <c r="A2113" s="553"/>
      <c r="B2113" s="679" t="s">
        <v>3027</v>
      </c>
      <c r="C2113" s="554" t="s">
        <v>3028</v>
      </c>
      <c r="D2113" s="714">
        <v>449.99</v>
      </c>
      <c r="E2113" s="555"/>
    </row>
    <row r="2114" spans="1:5" s="550" customFormat="1">
      <c r="A2114" s="553"/>
      <c r="B2114" s="679" t="s">
        <v>3263</v>
      </c>
      <c r="C2114" s="554" t="s">
        <v>1002</v>
      </c>
      <c r="D2114" s="714">
        <v>1041.53</v>
      </c>
      <c r="E2114" s="555"/>
    </row>
    <row r="2115" spans="1:5" s="550" customFormat="1">
      <c r="A2115" s="553"/>
      <c r="B2115" s="679" t="s">
        <v>3264</v>
      </c>
      <c r="C2115" s="554" t="s">
        <v>1002</v>
      </c>
      <c r="D2115" s="714">
        <v>1041.53</v>
      </c>
      <c r="E2115" s="555"/>
    </row>
    <row r="2116" spans="1:5" s="550" customFormat="1">
      <c r="A2116" s="553"/>
      <c r="B2116" s="679" t="s">
        <v>3265</v>
      </c>
      <c r="C2116" s="554" t="s">
        <v>1002</v>
      </c>
      <c r="D2116" s="714">
        <v>1637.94</v>
      </c>
      <c r="E2116" s="555"/>
    </row>
    <row r="2117" spans="1:5" s="550" customFormat="1">
      <c r="A2117" s="553"/>
      <c r="B2117" s="679" t="s">
        <v>3053</v>
      </c>
      <c r="C2117" s="554" t="s">
        <v>988</v>
      </c>
      <c r="D2117" s="714">
        <v>1143.07</v>
      </c>
      <c r="E2117" s="555"/>
    </row>
    <row r="2118" spans="1:5" s="550" customFormat="1">
      <c r="A2118" s="553"/>
      <c r="B2118" s="679" t="s">
        <v>3054</v>
      </c>
      <c r="C2118" s="554" t="s">
        <v>1002</v>
      </c>
      <c r="D2118" s="714">
        <v>1041.53</v>
      </c>
      <c r="E2118" s="555"/>
    </row>
    <row r="2119" spans="1:5" s="550" customFormat="1">
      <c r="A2119" s="553"/>
      <c r="B2119" s="679" t="s">
        <v>3055</v>
      </c>
      <c r="C2119" s="554" t="s">
        <v>1002</v>
      </c>
      <c r="D2119" s="714">
        <v>1041.53</v>
      </c>
      <c r="E2119" s="555"/>
    </row>
    <row r="2120" spans="1:5" s="550" customFormat="1">
      <c r="A2120" s="553"/>
      <c r="B2120" s="679" t="s">
        <v>3218</v>
      </c>
      <c r="C2120" s="554" t="s">
        <v>1002</v>
      </c>
      <c r="D2120" s="714">
        <v>877.53</v>
      </c>
      <c r="E2120" s="555"/>
    </row>
    <row r="2121" spans="1:5" s="550" customFormat="1">
      <c r="A2121" s="553"/>
      <c r="B2121" s="679" t="s">
        <v>3056</v>
      </c>
      <c r="C2121" s="554" t="s">
        <v>1002</v>
      </c>
      <c r="D2121" s="714">
        <v>1041.53</v>
      </c>
      <c r="E2121" s="555"/>
    </row>
    <row r="2122" spans="1:5" s="550" customFormat="1">
      <c r="A2122" s="553"/>
      <c r="B2122" s="679" t="s">
        <v>3057</v>
      </c>
      <c r="C2122" s="554" t="s">
        <v>1002</v>
      </c>
      <c r="D2122" s="714">
        <v>877.53</v>
      </c>
      <c r="E2122" s="555"/>
    </row>
    <row r="2123" spans="1:5" s="550" customFormat="1">
      <c r="A2123" s="553"/>
      <c r="B2123" s="679" t="s">
        <v>3159</v>
      </c>
      <c r="C2123" s="554" t="s">
        <v>2994</v>
      </c>
      <c r="D2123" s="714">
        <v>623.33000000000004</v>
      </c>
      <c r="E2123" s="555"/>
    </row>
    <row r="2124" spans="1:5" s="550" customFormat="1">
      <c r="A2124" s="553"/>
      <c r="B2124" s="679" t="s">
        <v>3010</v>
      </c>
      <c r="C2124" s="554" t="s">
        <v>3011</v>
      </c>
      <c r="D2124" s="714">
        <v>1023120</v>
      </c>
      <c r="E2124" s="555"/>
    </row>
    <row r="2125" spans="1:5" s="550" customFormat="1">
      <c r="A2125" s="553"/>
      <c r="B2125" s="679" t="s">
        <v>3219</v>
      </c>
      <c r="C2125" s="554" t="s">
        <v>1002</v>
      </c>
      <c r="D2125" s="714">
        <v>1041.53</v>
      </c>
      <c r="E2125" s="555"/>
    </row>
    <row r="2126" spans="1:5" s="550" customFormat="1">
      <c r="A2126" s="553"/>
      <c r="B2126" s="679" t="s">
        <v>3220</v>
      </c>
      <c r="C2126" s="554" t="s">
        <v>1002</v>
      </c>
      <c r="D2126" s="714">
        <v>1041.53</v>
      </c>
      <c r="E2126" s="555"/>
    </row>
    <row r="2127" spans="1:5" s="550" customFormat="1">
      <c r="A2127" s="553"/>
      <c r="B2127" s="679" t="s">
        <v>3226</v>
      </c>
      <c r="C2127" s="554" t="s">
        <v>1002</v>
      </c>
      <c r="D2127" s="714">
        <v>1041.53</v>
      </c>
      <c r="E2127" s="555"/>
    </row>
    <row r="2128" spans="1:5" s="550" customFormat="1">
      <c r="A2128" s="553"/>
      <c r="B2128" s="679" t="s">
        <v>3227</v>
      </c>
      <c r="C2128" s="554" t="s">
        <v>1002</v>
      </c>
      <c r="D2128" s="714">
        <v>1041.53</v>
      </c>
      <c r="E2128" s="555"/>
    </row>
    <row r="2129" spans="1:5" s="550" customFormat="1">
      <c r="A2129" s="553"/>
      <c r="B2129" s="679" t="s">
        <v>3228</v>
      </c>
      <c r="C2129" s="554" t="s">
        <v>1002</v>
      </c>
      <c r="D2129" s="714">
        <v>1041.53</v>
      </c>
      <c r="E2129" s="555"/>
    </row>
    <row r="2130" spans="1:5" s="550" customFormat="1">
      <c r="A2130" s="553"/>
      <c r="B2130" s="679" t="s">
        <v>3229</v>
      </c>
      <c r="C2130" s="554" t="s">
        <v>1002</v>
      </c>
      <c r="D2130" s="714">
        <v>1041.53</v>
      </c>
      <c r="E2130" s="555"/>
    </row>
    <row r="2131" spans="1:5" s="550" customFormat="1">
      <c r="A2131" s="553"/>
      <c r="B2131" s="679" t="s">
        <v>3230</v>
      </c>
      <c r="C2131" s="554" t="s">
        <v>1002</v>
      </c>
      <c r="D2131" s="714">
        <v>1041.53</v>
      </c>
      <c r="E2131" s="555"/>
    </row>
    <row r="2132" spans="1:5" s="550" customFormat="1">
      <c r="A2132" s="553"/>
      <c r="B2132" s="679" t="s">
        <v>3231</v>
      </c>
      <c r="C2132" s="554" t="s">
        <v>988</v>
      </c>
      <c r="D2132" s="714">
        <v>1143.07</v>
      </c>
      <c r="E2132" s="555"/>
    </row>
    <row r="2133" spans="1:5" s="550" customFormat="1">
      <c r="A2133" s="553"/>
      <c r="B2133" s="679" t="s">
        <v>3088</v>
      </c>
      <c r="C2133" s="554" t="s">
        <v>1002</v>
      </c>
      <c r="D2133" s="714">
        <v>877.53</v>
      </c>
      <c r="E2133" s="555"/>
    </row>
    <row r="2134" spans="1:5" s="550" customFormat="1">
      <c r="A2134" s="553"/>
      <c r="B2134" s="679" t="s">
        <v>3232</v>
      </c>
      <c r="C2134" s="554" t="s">
        <v>1002</v>
      </c>
      <c r="D2134" s="714">
        <v>1637.94</v>
      </c>
      <c r="E2134" s="555"/>
    </row>
    <row r="2135" spans="1:5" s="550" customFormat="1">
      <c r="A2135" s="553"/>
      <c r="B2135" s="679" t="s">
        <v>3105</v>
      </c>
      <c r="C2135" s="554" t="s">
        <v>1002</v>
      </c>
      <c r="D2135" s="714">
        <v>1041.53</v>
      </c>
      <c r="E2135" s="555"/>
    </row>
    <row r="2136" spans="1:5" s="550" customFormat="1">
      <c r="A2136" s="553"/>
      <c r="B2136" s="679" t="s">
        <v>3039</v>
      </c>
      <c r="C2136" s="554" t="s">
        <v>988</v>
      </c>
      <c r="D2136" s="714">
        <v>1143.07</v>
      </c>
      <c r="E2136" s="555"/>
    </row>
    <row r="2137" spans="1:5" s="550" customFormat="1">
      <c r="A2137" s="553"/>
      <c r="B2137" s="679" t="s">
        <v>3029</v>
      </c>
      <c r="C2137" s="554" t="s">
        <v>1002</v>
      </c>
      <c r="D2137" s="714">
        <v>877.53</v>
      </c>
      <c r="E2137" s="555"/>
    </row>
    <row r="2138" spans="1:5" s="550" customFormat="1">
      <c r="A2138" s="553"/>
      <c r="B2138" s="679" t="s">
        <v>3394</v>
      </c>
      <c r="C2138" s="554" t="s">
        <v>1002</v>
      </c>
      <c r="D2138" s="714">
        <v>1041.53</v>
      </c>
      <c r="E2138" s="555"/>
    </row>
    <row r="2139" spans="1:5" s="550" customFormat="1">
      <c r="A2139" s="553"/>
      <c r="B2139" s="679" t="s">
        <v>3042</v>
      </c>
      <c r="C2139" s="554" t="s">
        <v>1002</v>
      </c>
      <c r="D2139" s="714">
        <v>1041.53</v>
      </c>
      <c r="E2139" s="555"/>
    </row>
    <row r="2140" spans="1:5" s="550" customFormat="1">
      <c r="A2140" s="553"/>
      <c r="B2140" s="679" t="s">
        <v>3043</v>
      </c>
      <c r="C2140" s="554" t="s">
        <v>1002</v>
      </c>
      <c r="D2140" s="714">
        <v>1041.53</v>
      </c>
      <c r="E2140" s="555"/>
    </row>
    <row r="2141" spans="1:5" s="550" customFormat="1">
      <c r="A2141" s="553"/>
      <c r="B2141" s="679" t="s">
        <v>3395</v>
      </c>
      <c r="C2141" s="554" t="s">
        <v>1002</v>
      </c>
      <c r="D2141" s="714">
        <v>1637.94</v>
      </c>
      <c r="E2141" s="555"/>
    </row>
    <row r="2142" spans="1:5" s="550" customFormat="1">
      <c r="A2142" s="553"/>
      <c r="B2142" s="679" t="s">
        <v>3044</v>
      </c>
      <c r="C2142" s="554" t="s">
        <v>1002</v>
      </c>
      <c r="D2142" s="714">
        <v>1637.94</v>
      </c>
      <c r="E2142" s="555"/>
    </row>
    <row r="2143" spans="1:5" s="550" customFormat="1">
      <c r="A2143" s="553"/>
      <c r="B2143" s="679" t="s">
        <v>3239</v>
      </c>
      <c r="C2143" s="554" t="s">
        <v>1002</v>
      </c>
      <c r="D2143" s="714">
        <v>1041.53</v>
      </c>
      <c r="E2143" s="555"/>
    </row>
    <row r="2144" spans="1:5" s="550" customFormat="1">
      <c r="A2144" s="553"/>
      <c r="B2144" s="679" t="s">
        <v>3240</v>
      </c>
      <c r="C2144" s="554" t="s">
        <v>1002</v>
      </c>
      <c r="D2144" s="714">
        <v>1041.53</v>
      </c>
      <c r="E2144" s="555"/>
    </row>
    <row r="2145" spans="1:5" s="550" customFormat="1">
      <c r="A2145" s="553"/>
      <c r="B2145" s="679" t="s">
        <v>3241</v>
      </c>
      <c r="C2145" s="554" t="s">
        <v>1002</v>
      </c>
      <c r="D2145" s="714">
        <v>1041.53</v>
      </c>
      <c r="E2145" s="555"/>
    </row>
    <row r="2146" spans="1:5" s="550" customFormat="1">
      <c r="A2146" s="553"/>
      <c r="B2146" s="679" t="s">
        <v>3242</v>
      </c>
      <c r="C2146" s="554" t="s">
        <v>1002</v>
      </c>
      <c r="D2146" s="714">
        <v>1041.53</v>
      </c>
      <c r="E2146" s="555"/>
    </row>
    <row r="2147" spans="1:5" s="550" customFormat="1">
      <c r="A2147" s="553"/>
      <c r="B2147" s="679" t="s">
        <v>3096</v>
      </c>
      <c r="C2147" s="554" t="s">
        <v>3097</v>
      </c>
      <c r="D2147" s="714">
        <v>33874.03</v>
      </c>
      <c r="E2147" s="555"/>
    </row>
    <row r="2148" spans="1:5" s="550" customFormat="1">
      <c r="A2148" s="553"/>
      <c r="B2148" s="679" t="s">
        <v>3036</v>
      </c>
      <c r="C2148" s="554" t="s">
        <v>1002</v>
      </c>
      <c r="D2148" s="714">
        <v>1041.53</v>
      </c>
      <c r="E2148" s="555"/>
    </row>
    <row r="2149" spans="1:5" s="550" customFormat="1">
      <c r="A2149" s="553"/>
      <c r="B2149" s="679" t="s">
        <v>3035</v>
      </c>
      <c r="C2149" s="554" t="s">
        <v>1002</v>
      </c>
      <c r="D2149" s="714">
        <v>1041.53</v>
      </c>
      <c r="E2149" s="555"/>
    </row>
    <row r="2150" spans="1:5" s="550" customFormat="1">
      <c r="A2150" s="553"/>
      <c r="B2150" s="679" t="s">
        <v>3034</v>
      </c>
      <c r="C2150" s="554" t="s">
        <v>1002</v>
      </c>
      <c r="D2150" s="714">
        <v>1041.53</v>
      </c>
      <c r="E2150" s="555"/>
    </row>
    <row r="2151" spans="1:5" s="550" customFormat="1">
      <c r="A2151" s="553"/>
      <c r="B2151" s="679" t="s">
        <v>3031</v>
      </c>
      <c r="C2151" s="554" t="s">
        <v>1002</v>
      </c>
      <c r="D2151" s="714">
        <v>1041.53</v>
      </c>
      <c r="E2151" s="555"/>
    </row>
    <row r="2152" spans="1:5" s="550" customFormat="1">
      <c r="A2152" s="553"/>
      <c r="B2152" s="679" t="s">
        <v>3261</v>
      </c>
      <c r="C2152" s="554" t="s">
        <v>2994</v>
      </c>
      <c r="D2152" s="714">
        <v>623.33000000000004</v>
      </c>
      <c r="E2152" s="555"/>
    </row>
    <row r="2153" spans="1:5" s="550" customFormat="1">
      <c r="A2153" s="553"/>
      <c r="B2153" s="679" t="s">
        <v>3005</v>
      </c>
      <c r="C2153" s="554" t="s">
        <v>988</v>
      </c>
      <c r="D2153" s="714">
        <v>1143.07</v>
      </c>
      <c r="E2153" s="555"/>
    </row>
    <row r="2154" spans="1:5" s="550" customFormat="1">
      <c r="A2154" s="553"/>
      <c r="B2154" s="679" t="s">
        <v>3030</v>
      </c>
      <c r="C2154" s="554" t="s">
        <v>1002</v>
      </c>
      <c r="D2154" s="714">
        <v>1041.53</v>
      </c>
      <c r="E2154" s="555"/>
    </row>
    <row r="2155" spans="1:5" s="550" customFormat="1">
      <c r="A2155" s="553"/>
      <c r="B2155" s="679" t="s">
        <v>2996</v>
      </c>
      <c r="C2155" s="554" t="s">
        <v>1002</v>
      </c>
      <c r="D2155" s="714">
        <v>1041.53</v>
      </c>
      <c r="E2155" s="555"/>
    </row>
    <row r="2156" spans="1:5" s="550" customFormat="1">
      <c r="A2156" s="553"/>
      <c r="B2156" s="679" t="s">
        <v>2995</v>
      </c>
      <c r="C2156" s="554" t="s">
        <v>1002</v>
      </c>
      <c r="D2156" s="714">
        <v>1041.53</v>
      </c>
      <c r="E2156" s="555"/>
    </row>
    <row r="2157" spans="1:5" s="550" customFormat="1">
      <c r="A2157" s="553"/>
      <c r="B2157" s="679" t="s">
        <v>2998</v>
      </c>
      <c r="C2157" s="554" t="s">
        <v>2999</v>
      </c>
      <c r="D2157" s="714">
        <v>379.88</v>
      </c>
      <c r="E2157" s="555"/>
    </row>
    <row r="2158" spans="1:5" s="550" customFormat="1">
      <c r="A2158" s="553"/>
      <c r="B2158" s="679" t="s">
        <v>3262</v>
      </c>
      <c r="C2158" s="554" t="s">
        <v>1002</v>
      </c>
      <c r="D2158" s="714">
        <v>1041.53</v>
      </c>
      <c r="E2158" s="555"/>
    </row>
    <row r="2159" spans="1:5" s="550" customFormat="1">
      <c r="A2159" s="553"/>
      <c r="B2159" s="679" t="s">
        <v>3112</v>
      </c>
      <c r="C2159" s="554" t="s">
        <v>1002</v>
      </c>
      <c r="D2159" s="714">
        <v>1637.94</v>
      </c>
      <c r="E2159" s="555"/>
    </row>
    <row r="2160" spans="1:5" s="550" customFormat="1">
      <c r="A2160" s="553"/>
      <c r="B2160" s="679" t="s">
        <v>3111</v>
      </c>
      <c r="C2160" s="554" t="s">
        <v>988</v>
      </c>
      <c r="D2160" s="714">
        <v>1143.07</v>
      </c>
      <c r="E2160" s="555"/>
    </row>
    <row r="2161" spans="1:5" s="550" customFormat="1">
      <c r="A2161" s="553"/>
      <c r="B2161" s="679" t="s">
        <v>3110</v>
      </c>
      <c r="C2161" s="554" t="s">
        <v>1002</v>
      </c>
      <c r="D2161" s="714">
        <v>1041.53</v>
      </c>
      <c r="E2161" s="555"/>
    </row>
    <row r="2162" spans="1:5" s="550" customFormat="1">
      <c r="A2162" s="553"/>
      <c r="B2162" s="679" t="s">
        <v>3412</v>
      </c>
      <c r="C2162" s="554" t="s">
        <v>1002</v>
      </c>
      <c r="D2162" s="714">
        <v>877.53</v>
      </c>
      <c r="E2162" s="555"/>
    </row>
    <row r="2163" spans="1:5" s="550" customFormat="1">
      <c r="A2163" s="553"/>
      <c r="B2163" s="679" t="s">
        <v>3256</v>
      </c>
      <c r="C2163" s="554" t="s">
        <v>1002</v>
      </c>
      <c r="D2163" s="714">
        <v>1041.53</v>
      </c>
      <c r="E2163" s="555"/>
    </row>
    <row r="2164" spans="1:5" s="550" customFormat="1">
      <c r="A2164" s="553"/>
      <c r="B2164" s="679" t="s">
        <v>3167</v>
      </c>
      <c r="C2164" s="554" t="s">
        <v>2994</v>
      </c>
      <c r="D2164" s="714">
        <v>623.33000000000004</v>
      </c>
      <c r="E2164" s="555"/>
    </row>
    <row r="2165" spans="1:5" s="550" customFormat="1">
      <c r="A2165" s="553"/>
      <c r="B2165" s="679" t="s">
        <v>3168</v>
      </c>
      <c r="C2165" s="554" t="s">
        <v>1002</v>
      </c>
      <c r="D2165" s="714">
        <v>877.53</v>
      </c>
      <c r="E2165" s="555"/>
    </row>
    <row r="2166" spans="1:5" s="550" customFormat="1">
      <c r="A2166" s="553"/>
      <c r="B2166" s="679" t="s">
        <v>3182</v>
      </c>
      <c r="C2166" s="554" t="s">
        <v>1002</v>
      </c>
      <c r="D2166" s="714">
        <v>1041.53</v>
      </c>
      <c r="E2166" s="555"/>
    </row>
    <row r="2167" spans="1:5" s="550" customFormat="1">
      <c r="A2167" s="553"/>
      <c r="B2167" s="679" t="s">
        <v>3184</v>
      </c>
      <c r="C2167" s="554" t="s">
        <v>1002</v>
      </c>
      <c r="D2167" s="714">
        <v>1041.53</v>
      </c>
      <c r="E2167" s="555"/>
    </row>
    <row r="2168" spans="1:5" s="550" customFormat="1">
      <c r="A2168" s="553"/>
      <c r="B2168" s="679" t="s">
        <v>3344</v>
      </c>
      <c r="C2168" s="554" t="s">
        <v>1002</v>
      </c>
      <c r="D2168" s="714">
        <v>1637.94</v>
      </c>
      <c r="E2168" s="555"/>
    </row>
    <row r="2169" spans="1:5" s="550" customFormat="1">
      <c r="A2169" s="553"/>
      <c r="B2169" s="679" t="s">
        <v>3345</v>
      </c>
      <c r="C2169" s="554" t="s">
        <v>1002</v>
      </c>
      <c r="D2169" s="714">
        <v>1637.94</v>
      </c>
      <c r="E2169" s="555"/>
    </row>
    <row r="2170" spans="1:5" s="550" customFormat="1">
      <c r="A2170" s="553"/>
      <c r="B2170" s="679" t="s">
        <v>3257</v>
      </c>
      <c r="C2170" s="554" t="s">
        <v>1002</v>
      </c>
      <c r="D2170" s="714">
        <v>1041.53</v>
      </c>
      <c r="E2170" s="555"/>
    </row>
    <row r="2171" spans="1:5" s="550" customFormat="1">
      <c r="A2171" s="553"/>
      <c r="B2171" s="679" t="s">
        <v>3346</v>
      </c>
      <c r="C2171" s="554" t="s">
        <v>1002</v>
      </c>
      <c r="D2171" s="714">
        <v>1041.53</v>
      </c>
      <c r="E2171" s="555"/>
    </row>
    <row r="2172" spans="1:5" s="550" customFormat="1">
      <c r="A2172" s="553"/>
      <c r="B2172" s="679" t="s">
        <v>3347</v>
      </c>
      <c r="C2172" s="554" t="s">
        <v>1002</v>
      </c>
      <c r="D2172" s="714">
        <v>1041.53</v>
      </c>
      <c r="E2172" s="555"/>
    </row>
    <row r="2173" spans="1:5" s="550" customFormat="1">
      <c r="A2173" s="553"/>
      <c r="B2173" s="679" t="s">
        <v>3348</v>
      </c>
      <c r="C2173" s="554" t="s">
        <v>1002</v>
      </c>
      <c r="D2173" s="714">
        <v>1041.53</v>
      </c>
      <c r="E2173" s="555"/>
    </row>
    <row r="2174" spans="1:5" s="550" customFormat="1">
      <c r="A2174" s="553"/>
      <c r="B2174" s="679" t="s">
        <v>3349</v>
      </c>
      <c r="C2174" s="554" t="s">
        <v>1002</v>
      </c>
      <c r="D2174" s="714">
        <v>877.53</v>
      </c>
      <c r="E2174" s="555"/>
    </row>
    <row r="2175" spans="1:5" s="550" customFormat="1">
      <c r="A2175" s="553"/>
      <c r="B2175" s="679" t="s">
        <v>3259</v>
      </c>
      <c r="C2175" s="554" t="s">
        <v>1002</v>
      </c>
      <c r="D2175" s="714">
        <v>1041.53</v>
      </c>
      <c r="E2175" s="555"/>
    </row>
    <row r="2176" spans="1:5" s="550" customFormat="1">
      <c r="A2176" s="553"/>
      <c r="B2176" s="679" t="s">
        <v>3260</v>
      </c>
      <c r="C2176" s="554" t="s">
        <v>1002</v>
      </c>
      <c r="D2176" s="714">
        <v>1041.53</v>
      </c>
      <c r="E2176" s="555"/>
    </row>
    <row r="2177" spans="1:5" s="550" customFormat="1">
      <c r="A2177" s="553"/>
      <c r="B2177" s="679" t="s">
        <v>3276</v>
      </c>
      <c r="C2177" s="554" t="s">
        <v>3188</v>
      </c>
      <c r="D2177" s="714">
        <v>145787.18</v>
      </c>
      <c r="E2177" s="555"/>
    </row>
    <row r="2178" spans="1:5" s="550" customFormat="1">
      <c r="A2178" s="553"/>
      <c r="B2178" s="679" t="s">
        <v>3277</v>
      </c>
      <c r="C2178" s="554" t="s">
        <v>1002</v>
      </c>
      <c r="D2178" s="714">
        <v>1041.53</v>
      </c>
      <c r="E2178" s="555"/>
    </row>
    <row r="2179" spans="1:5" s="550" customFormat="1">
      <c r="A2179" s="553"/>
      <c r="B2179" s="679" t="s">
        <v>3185</v>
      </c>
      <c r="C2179" s="554" t="s">
        <v>1002</v>
      </c>
      <c r="D2179" s="714">
        <v>1041.53</v>
      </c>
      <c r="E2179" s="555"/>
    </row>
    <row r="2180" spans="1:5" s="550" customFormat="1">
      <c r="A2180" s="553"/>
      <c r="B2180" s="679" t="s">
        <v>3186</v>
      </c>
      <c r="C2180" s="554" t="s">
        <v>1002</v>
      </c>
      <c r="D2180" s="714">
        <v>1041.53</v>
      </c>
      <c r="E2180" s="555"/>
    </row>
    <row r="2181" spans="1:5" s="550" customFormat="1">
      <c r="A2181" s="553"/>
      <c r="B2181" s="679" t="s">
        <v>3190</v>
      </c>
      <c r="C2181" s="554" t="s">
        <v>1002</v>
      </c>
      <c r="D2181" s="714">
        <v>1041.53</v>
      </c>
      <c r="E2181" s="555"/>
    </row>
    <row r="2182" spans="1:5" s="550" customFormat="1">
      <c r="A2182" s="553"/>
      <c r="B2182" s="679" t="s">
        <v>3191</v>
      </c>
      <c r="C2182" s="554" t="s">
        <v>1002</v>
      </c>
      <c r="D2182" s="714">
        <v>1637.94</v>
      </c>
      <c r="E2182" s="555"/>
    </row>
    <row r="2183" spans="1:5" s="550" customFormat="1">
      <c r="A2183" s="553"/>
      <c r="B2183" s="679" t="s">
        <v>3278</v>
      </c>
      <c r="C2183" s="554" t="s">
        <v>1002</v>
      </c>
      <c r="D2183" s="714">
        <v>1041.53</v>
      </c>
      <c r="E2183" s="555"/>
    </row>
    <row r="2184" spans="1:5" s="550" customFormat="1">
      <c r="A2184" s="553"/>
      <c r="B2184" s="679" t="s">
        <v>3192</v>
      </c>
      <c r="C2184" s="554" t="s">
        <v>1002</v>
      </c>
      <c r="D2184" s="714">
        <v>1041.53</v>
      </c>
      <c r="E2184" s="555"/>
    </row>
    <row r="2185" spans="1:5" s="550" customFormat="1">
      <c r="A2185" s="553"/>
      <c r="B2185" s="679" t="s">
        <v>3193</v>
      </c>
      <c r="C2185" s="554" t="s">
        <v>1002</v>
      </c>
      <c r="D2185" s="714">
        <v>1041.53</v>
      </c>
      <c r="E2185" s="555"/>
    </row>
    <row r="2186" spans="1:5" s="550" customFormat="1">
      <c r="A2186" s="553"/>
      <c r="B2186" s="679" t="s">
        <v>3194</v>
      </c>
      <c r="C2186" s="554" t="s">
        <v>1002</v>
      </c>
      <c r="D2186" s="714">
        <v>1041.53</v>
      </c>
      <c r="E2186" s="555"/>
    </row>
    <row r="2187" spans="1:5" s="550" customFormat="1">
      <c r="A2187" s="553"/>
      <c r="B2187" s="679" t="s">
        <v>3195</v>
      </c>
      <c r="C2187" s="554" t="s">
        <v>1002</v>
      </c>
      <c r="D2187" s="714">
        <v>1041.53</v>
      </c>
      <c r="E2187" s="555"/>
    </row>
    <row r="2188" spans="1:5" s="550" customFormat="1">
      <c r="A2188" s="553"/>
      <c r="B2188" s="679" t="s">
        <v>3279</v>
      </c>
      <c r="C2188" s="554" t="s">
        <v>1002</v>
      </c>
      <c r="D2188" s="714">
        <v>1041.53</v>
      </c>
      <c r="E2188" s="555"/>
    </row>
    <row r="2189" spans="1:5" s="550" customFormat="1">
      <c r="A2189" s="553"/>
      <c r="B2189" s="679" t="s">
        <v>3238</v>
      </c>
      <c r="C2189" s="554" t="s">
        <v>1002</v>
      </c>
      <c r="D2189" s="714">
        <v>1041.53</v>
      </c>
      <c r="E2189" s="555"/>
    </row>
    <row r="2190" spans="1:5" s="550" customFormat="1">
      <c r="A2190" s="553"/>
      <c r="B2190" s="679" t="s">
        <v>3196</v>
      </c>
      <c r="C2190" s="554" t="s">
        <v>1002</v>
      </c>
      <c r="D2190" s="714">
        <v>1637.94</v>
      </c>
      <c r="E2190" s="555"/>
    </row>
    <row r="2191" spans="1:5" s="550" customFormat="1">
      <c r="A2191" s="553"/>
      <c r="B2191" s="679" t="s">
        <v>3199</v>
      </c>
      <c r="C2191" s="554" t="s">
        <v>1002</v>
      </c>
      <c r="D2191" s="714">
        <v>1041.53</v>
      </c>
      <c r="E2191" s="555"/>
    </row>
    <row r="2192" spans="1:5" s="550" customFormat="1">
      <c r="A2192" s="553"/>
      <c r="B2192" s="679" t="s">
        <v>3255</v>
      </c>
      <c r="C2192" s="554" t="s">
        <v>1002</v>
      </c>
      <c r="D2192" s="714">
        <v>1041.53</v>
      </c>
      <c r="E2192" s="555"/>
    </row>
    <row r="2193" spans="1:5" s="550" customFormat="1">
      <c r="A2193" s="553"/>
      <c r="B2193" s="679" t="s">
        <v>3154</v>
      </c>
      <c r="C2193" s="554" t="s">
        <v>1002</v>
      </c>
      <c r="D2193" s="714">
        <v>1041.53</v>
      </c>
      <c r="E2193" s="555"/>
    </row>
    <row r="2194" spans="1:5" s="550" customFormat="1">
      <c r="A2194" s="553"/>
      <c r="B2194" s="679" t="s">
        <v>3155</v>
      </c>
      <c r="C2194" s="554" t="s">
        <v>1002</v>
      </c>
      <c r="D2194" s="714">
        <v>1041.53</v>
      </c>
      <c r="E2194" s="555"/>
    </row>
    <row r="2195" spans="1:5" s="550" customFormat="1">
      <c r="A2195" s="553"/>
      <c r="B2195" s="679" t="s">
        <v>3156</v>
      </c>
      <c r="C2195" s="554" t="s">
        <v>1002</v>
      </c>
      <c r="D2195" s="714">
        <v>1041.53</v>
      </c>
      <c r="E2195" s="555"/>
    </row>
    <row r="2196" spans="1:5" s="550" customFormat="1">
      <c r="A2196" s="553"/>
      <c r="B2196" s="679" t="s">
        <v>3368</v>
      </c>
      <c r="C2196" s="554" t="s">
        <v>988</v>
      </c>
      <c r="D2196" s="714">
        <v>1143.07</v>
      </c>
      <c r="E2196" s="555"/>
    </row>
    <row r="2197" spans="1:5" s="550" customFormat="1">
      <c r="A2197" s="553"/>
      <c r="B2197" s="679" t="s">
        <v>3369</v>
      </c>
      <c r="C2197" s="554" t="s">
        <v>988</v>
      </c>
      <c r="D2197" s="714">
        <v>1143.07</v>
      </c>
      <c r="E2197" s="555"/>
    </row>
    <row r="2198" spans="1:5" s="550" customFormat="1">
      <c r="A2198" s="553"/>
      <c r="B2198" s="679" t="s">
        <v>3370</v>
      </c>
      <c r="C2198" s="554" t="s">
        <v>988</v>
      </c>
      <c r="D2198" s="714">
        <v>1143.07</v>
      </c>
      <c r="E2198" s="555"/>
    </row>
    <row r="2199" spans="1:5" s="550" customFormat="1">
      <c r="A2199" s="553"/>
      <c r="B2199" s="679" t="s">
        <v>3157</v>
      </c>
      <c r="C2199" s="554" t="s">
        <v>1002</v>
      </c>
      <c r="D2199" s="714">
        <v>877.53</v>
      </c>
      <c r="E2199" s="555"/>
    </row>
    <row r="2200" spans="1:5" s="550" customFormat="1">
      <c r="A2200" s="553"/>
      <c r="B2200" s="679" t="s">
        <v>3248</v>
      </c>
      <c r="C2200" s="554" t="s">
        <v>988</v>
      </c>
      <c r="D2200" s="714">
        <v>1143.07</v>
      </c>
      <c r="E2200" s="555"/>
    </row>
    <row r="2201" spans="1:5" s="550" customFormat="1">
      <c r="A2201" s="553"/>
      <c r="B2201" s="679" t="s">
        <v>3249</v>
      </c>
      <c r="C2201" s="554" t="s">
        <v>988</v>
      </c>
      <c r="D2201" s="714">
        <v>1143.07</v>
      </c>
      <c r="E2201" s="555"/>
    </row>
    <row r="2202" spans="1:5" s="550" customFormat="1">
      <c r="A2202" s="553"/>
      <c r="B2202" s="679" t="s">
        <v>3250</v>
      </c>
      <c r="C2202" s="554" t="s">
        <v>3136</v>
      </c>
      <c r="D2202" s="714">
        <v>20585.55</v>
      </c>
      <c r="E2202" s="555"/>
    </row>
    <row r="2203" spans="1:5" s="550" customFormat="1">
      <c r="A2203" s="553"/>
      <c r="B2203" s="679" t="s">
        <v>3251</v>
      </c>
      <c r="C2203" s="554" t="s">
        <v>1002</v>
      </c>
      <c r="D2203" s="714">
        <v>1041.53</v>
      </c>
      <c r="E2203" s="555"/>
    </row>
    <row r="2204" spans="1:5" s="550" customFormat="1">
      <c r="A2204" s="553"/>
      <c r="B2204" s="679" t="s">
        <v>3411</v>
      </c>
      <c r="C2204" s="554" t="s">
        <v>1002</v>
      </c>
      <c r="D2204" s="714">
        <v>1041.53</v>
      </c>
      <c r="E2204" s="555"/>
    </row>
    <row r="2205" spans="1:5" s="550" customFormat="1">
      <c r="A2205" s="553"/>
      <c r="B2205" s="679" t="s">
        <v>3325</v>
      </c>
      <c r="C2205" s="554" t="s">
        <v>1002</v>
      </c>
      <c r="D2205" s="714">
        <v>1637.94</v>
      </c>
      <c r="E2205" s="555"/>
    </row>
    <row r="2206" spans="1:5" s="550" customFormat="1">
      <c r="A2206" s="553"/>
      <c r="B2206" s="679" t="s">
        <v>3326</v>
      </c>
      <c r="C2206" s="554" t="s">
        <v>988</v>
      </c>
      <c r="D2206" s="714">
        <v>1143.07</v>
      </c>
      <c r="E2206" s="555"/>
    </row>
    <row r="2207" spans="1:5" s="550" customFormat="1">
      <c r="A2207" s="553"/>
      <c r="B2207" s="679" t="s">
        <v>3328</v>
      </c>
      <c r="C2207" s="554" t="s">
        <v>1002</v>
      </c>
      <c r="D2207" s="714">
        <v>1041.53</v>
      </c>
      <c r="E2207" s="555"/>
    </row>
    <row r="2208" spans="1:5" s="550" customFormat="1">
      <c r="A2208" s="553"/>
      <c r="B2208" s="679" t="s">
        <v>3410</v>
      </c>
      <c r="C2208" s="554" t="s">
        <v>1002</v>
      </c>
      <c r="D2208" s="714">
        <v>1041.53</v>
      </c>
      <c r="E2208" s="555"/>
    </row>
    <row r="2209" spans="1:5" s="550" customFormat="1">
      <c r="A2209" s="553"/>
      <c r="B2209" s="679" t="s">
        <v>3329</v>
      </c>
      <c r="C2209" s="554" t="s">
        <v>1002</v>
      </c>
      <c r="D2209" s="714">
        <v>1041.53</v>
      </c>
      <c r="E2209" s="555"/>
    </row>
    <row r="2210" spans="1:5" s="550" customFormat="1">
      <c r="A2210" s="553"/>
      <c r="B2210" s="679" t="s">
        <v>3330</v>
      </c>
      <c r="C2210" s="554" t="s">
        <v>1002</v>
      </c>
      <c r="D2210" s="714">
        <v>1041.53</v>
      </c>
      <c r="E2210" s="555"/>
    </row>
    <row r="2211" spans="1:5" s="550" customFormat="1">
      <c r="A2211" s="553"/>
      <c r="B2211" s="679" t="s">
        <v>3331</v>
      </c>
      <c r="C2211" s="554" t="s">
        <v>1002</v>
      </c>
      <c r="D2211" s="714">
        <v>1041.53</v>
      </c>
      <c r="E2211" s="555"/>
    </row>
    <row r="2212" spans="1:5" s="550" customFormat="1">
      <c r="A2212" s="553"/>
      <c r="B2212" s="679" t="s">
        <v>3332</v>
      </c>
      <c r="C2212" s="554" t="s">
        <v>1002</v>
      </c>
      <c r="D2212" s="714">
        <v>877.53</v>
      </c>
      <c r="E2212" s="555"/>
    </row>
    <row r="2213" spans="1:5" s="550" customFormat="1">
      <c r="A2213" s="553"/>
      <c r="B2213" s="679" t="s">
        <v>3409</v>
      </c>
      <c r="C2213" s="554" t="s">
        <v>1002</v>
      </c>
      <c r="D2213" s="714">
        <v>1637.94</v>
      </c>
      <c r="E2213" s="555"/>
    </row>
    <row r="2214" spans="1:5" s="550" customFormat="1">
      <c r="A2214" s="553"/>
      <c r="B2214" s="679" t="s">
        <v>3408</v>
      </c>
      <c r="C2214" s="554" t="s">
        <v>1002</v>
      </c>
      <c r="D2214" s="714">
        <v>1637.94</v>
      </c>
      <c r="E2214" s="555"/>
    </row>
    <row r="2215" spans="1:5" s="550" customFormat="1">
      <c r="A2215" s="553"/>
      <c r="B2215" s="679" t="s">
        <v>3371</v>
      </c>
      <c r="C2215" s="554" t="s">
        <v>1002</v>
      </c>
      <c r="D2215" s="714">
        <v>1041.53</v>
      </c>
      <c r="E2215" s="555"/>
    </row>
    <row r="2216" spans="1:5" s="550" customFormat="1">
      <c r="A2216" s="553"/>
      <c r="B2216" s="679" t="s">
        <v>3254</v>
      </c>
      <c r="C2216" s="554" t="s">
        <v>1002</v>
      </c>
      <c r="D2216" s="714">
        <v>1637.94</v>
      </c>
      <c r="E2216" s="555"/>
    </row>
    <row r="2217" spans="1:5" s="550" customFormat="1">
      <c r="A2217" s="553"/>
      <c r="B2217" s="679" t="s">
        <v>3372</v>
      </c>
      <c r="C2217" s="554" t="s">
        <v>1002</v>
      </c>
      <c r="D2217" s="714">
        <v>1041.53</v>
      </c>
      <c r="E2217" s="555"/>
    </row>
    <row r="2218" spans="1:5" s="550" customFormat="1">
      <c r="A2218" s="553"/>
      <c r="B2218" s="679" t="s">
        <v>3373</v>
      </c>
      <c r="C2218" s="554" t="s">
        <v>1002</v>
      </c>
      <c r="D2218" s="714">
        <v>1041.53</v>
      </c>
      <c r="E2218" s="555"/>
    </row>
    <row r="2219" spans="1:5" s="550" customFormat="1">
      <c r="A2219" s="553"/>
      <c r="B2219" s="679" t="s">
        <v>3374</v>
      </c>
      <c r="C2219" s="554" t="s">
        <v>1002</v>
      </c>
      <c r="D2219" s="714">
        <v>1041.53</v>
      </c>
      <c r="E2219" s="555"/>
    </row>
    <row r="2220" spans="1:5" s="550" customFormat="1">
      <c r="A2220" s="553"/>
      <c r="B2220" s="679" t="s">
        <v>3377</v>
      </c>
      <c r="C2220" s="554" t="s">
        <v>1002</v>
      </c>
      <c r="D2220" s="714">
        <v>1637.94</v>
      </c>
      <c r="E2220" s="555"/>
    </row>
    <row r="2221" spans="1:5" s="550" customFormat="1">
      <c r="A2221" s="553"/>
      <c r="B2221" s="679" t="s">
        <v>3379</v>
      </c>
      <c r="C2221" s="554" t="s">
        <v>3188</v>
      </c>
      <c r="D2221" s="714">
        <v>145787.18</v>
      </c>
      <c r="E2221" s="555"/>
    </row>
    <row r="2222" spans="1:5" s="550" customFormat="1">
      <c r="A2222" s="553"/>
      <c r="B2222" s="679" t="s">
        <v>3200</v>
      </c>
      <c r="C2222" s="554" t="s">
        <v>1002</v>
      </c>
      <c r="D2222" s="714">
        <v>1041.53</v>
      </c>
      <c r="E2222" s="555"/>
    </row>
    <row r="2223" spans="1:5" s="550" customFormat="1">
      <c r="A2223" s="553"/>
      <c r="B2223" s="679" t="s">
        <v>3281</v>
      </c>
      <c r="C2223" s="554" t="s">
        <v>1002</v>
      </c>
      <c r="D2223" s="714">
        <v>1041.53</v>
      </c>
      <c r="E2223" s="555"/>
    </row>
    <row r="2224" spans="1:5" s="550" customFormat="1">
      <c r="A2224" s="553"/>
      <c r="B2224" s="679" t="s">
        <v>3233</v>
      </c>
      <c r="C2224" s="554" t="s">
        <v>1002</v>
      </c>
      <c r="D2224" s="714">
        <v>1041.53</v>
      </c>
      <c r="E2224" s="555"/>
    </row>
    <row r="2225" spans="1:5" s="550" customFormat="1">
      <c r="A2225" s="553"/>
      <c r="B2225" s="679" t="s">
        <v>3225</v>
      </c>
      <c r="C2225" s="554" t="s">
        <v>1002</v>
      </c>
      <c r="D2225" s="714">
        <v>1041.53</v>
      </c>
      <c r="E2225" s="555"/>
    </row>
    <row r="2226" spans="1:5" s="550" customFormat="1">
      <c r="A2226" s="553"/>
      <c r="B2226" s="679" t="s">
        <v>3224</v>
      </c>
      <c r="C2226" s="554" t="s">
        <v>1002</v>
      </c>
      <c r="D2226" s="714">
        <v>877.53</v>
      </c>
      <c r="E2226" s="555"/>
    </row>
    <row r="2227" spans="1:5" s="550" customFormat="1">
      <c r="A2227" s="553"/>
      <c r="B2227" s="679" t="s">
        <v>3223</v>
      </c>
      <c r="C2227" s="554" t="s">
        <v>2994</v>
      </c>
      <c r="D2227" s="714">
        <v>623.33000000000004</v>
      </c>
      <c r="E2227" s="555"/>
    </row>
    <row r="2228" spans="1:5" s="550" customFormat="1">
      <c r="A2228" s="553"/>
      <c r="B2228" s="679" t="s">
        <v>3282</v>
      </c>
      <c r="C2228" s="554" t="s">
        <v>1002</v>
      </c>
      <c r="D2228" s="714">
        <v>1041.53</v>
      </c>
      <c r="E2228" s="555"/>
    </row>
    <row r="2229" spans="1:5" s="550" customFormat="1">
      <c r="A2229" s="553"/>
      <c r="B2229" s="679" t="s">
        <v>3283</v>
      </c>
      <c r="C2229" s="554" t="s">
        <v>1002</v>
      </c>
      <c r="D2229" s="714">
        <v>877.53</v>
      </c>
      <c r="E2229" s="555"/>
    </row>
    <row r="2230" spans="1:5" s="550" customFormat="1">
      <c r="A2230" s="553"/>
      <c r="B2230" s="679" t="s">
        <v>3284</v>
      </c>
      <c r="C2230" s="554" t="s">
        <v>2994</v>
      </c>
      <c r="D2230" s="714">
        <v>623.33000000000004</v>
      </c>
      <c r="E2230" s="555"/>
    </row>
    <row r="2231" spans="1:5" s="550" customFormat="1">
      <c r="A2231" s="553"/>
      <c r="B2231" s="679" t="s">
        <v>3293</v>
      </c>
      <c r="C2231" s="554" t="s">
        <v>1002</v>
      </c>
      <c r="D2231" s="714">
        <v>1041.53</v>
      </c>
      <c r="E2231" s="555"/>
    </row>
    <row r="2232" spans="1:5" s="550" customFormat="1">
      <c r="A2232" s="553"/>
      <c r="B2232" s="679" t="s">
        <v>3245</v>
      </c>
      <c r="C2232" s="554" t="s">
        <v>1002</v>
      </c>
      <c r="D2232" s="714">
        <v>877.53</v>
      </c>
      <c r="E2232" s="555"/>
    </row>
    <row r="2233" spans="1:5" s="550" customFormat="1">
      <c r="A2233" s="553"/>
      <c r="B2233" s="679" t="s">
        <v>3246</v>
      </c>
      <c r="C2233" s="554" t="s">
        <v>1002</v>
      </c>
      <c r="D2233" s="714">
        <v>877.53</v>
      </c>
      <c r="E2233" s="555"/>
    </row>
    <row r="2234" spans="1:5" s="550" customFormat="1">
      <c r="A2234" s="553"/>
      <c r="B2234" s="679" t="s">
        <v>3247</v>
      </c>
      <c r="C2234" s="554" t="s">
        <v>1002</v>
      </c>
      <c r="D2234" s="714">
        <v>877.53</v>
      </c>
      <c r="E2234" s="555"/>
    </row>
    <row r="2235" spans="1:5" s="550" customFormat="1">
      <c r="A2235" s="553"/>
      <c r="B2235" s="679" t="s">
        <v>3252</v>
      </c>
      <c r="C2235" s="554" t="s">
        <v>1002</v>
      </c>
      <c r="D2235" s="714">
        <v>1041.53</v>
      </c>
      <c r="E2235" s="555"/>
    </row>
    <row r="2236" spans="1:5" s="550" customFormat="1">
      <c r="A2236" s="553"/>
      <c r="B2236" s="679" t="s">
        <v>3253</v>
      </c>
      <c r="C2236" s="554" t="s">
        <v>1002</v>
      </c>
      <c r="D2236" s="714">
        <v>1041.53</v>
      </c>
      <c r="E2236" s="555"/>
    </row>
    <row r="2237" spans="1:5" s="550" customFormat="1">
      <c r="A2237" s="553"/>
      <c r="B2237" s="679" t="s">
        <v>3258</v>
      </c>
      <c r="C2237" s="554" t="s">
        <v>1002</v>
      </c>
      <c r="D2237" s="714">
        <v>1041.53</v>
      </c>
      <c r="E2237" s="555"/>
    </row>
    <row r="2238" spans="1:5" s="550" customFormat="1">
      <c r="A2238" s="553"/>
      <c r="B2238" s="679" t="s">
        <v>3266</v>
      </c>
      <c r="C2238" s="554" t="s">
        <v>1002</v>
      </c>
      <c r="D2238" s="714">
        <v>1041.53</v>
      </c>
      <c r="E2238" s="555"/>
    </row>
    <row r="2239" spans="1:5" s="550" customFormat="1">
      <c r="A2239" s="553"/>
      <c r="B2239" s="679" t="s">
        <v>3292</v>
      </c>
      <c r="C2239" s="554" t="s">
        <v>1002</v>
      </c>
      <c r="D2239" s="714">
        <v>1041.53</v>
      </c>
      <c r="E2239" s="555"/>
    </row>
    <row r="2240" spans="1:5" s="550" customFormat="1">
      <c r="A2240" s="553"/>
      <c r="B2240" s="679" t="s">
        <v>3291</v>
      </c>
      <c r="C2240" s="554" t="s">
        <v>1002</v>
      </c>
      <c r="D2240" s="714">
        <v>1041.53</v>
      </c>
      <c r="E2240" s="555"/>
    </row>
    <row r="2241" spans="1:5" s="550" customFormat="1">
      <c r="A2241" s="553"/>
      <c r="B2241" s="679" t="s">
        <v>3290</v>
      </c>
      <c r="C2241" s="554" t="s">
        <v>1002</v>
      </c>
      <c r="D2241" s="714">
        <v>1041.53</v>
      </c>
      <c r="E2241" s="555"/>
    </row>
    <row r="2242" spans="1:5" s="550" customFormat="1">
      <c r="A2242" s="553"/>
      <c r="B2242" s="679" t="s">
        <v>3267</v>
      </c>
      <c r="C2242" s="554" t="s">
        <v>1002</v>
      </c>
      <c r="D2242" s="714">
        <v>1041.53</v>
      </c>
      <c r="E2242" s="555"/>
    </row>
    <row r="2243" spans="1:5" s="550" customFormat="1">
      <c r="A2243" s="553"/>
      <c r="B2243" s="679" t="s">
        <v>3268</v>
      </c>
      <c r="C2243" s="554" t="s">
        <v>1002</v>
      </c>
      <c r="D2243" s="714">
        <v>1041.53</v>
      </c>
      <c r="E2243" s="555"/>
    </row>
    <row r="2244" spans="1:5" s="550" customFormat="1">
      <c r="A2244" s="553"/>
      <c r="B2244" s="679" t="s">
        <v>3269</v>
      </c>
      <c r="C2244" s="554" t="s">
        <v>3270</v>
      </c>
      <c r="D2244" s="714">
        <v>6647.65</v>
      </c>
      <c r="E2244" s="555"/>
    </row>
    <row r="2245" spans="1:5" s="550" customFormat="1">
      <c r="A2245" s="553"/>
      <c r="B2245" s="679" t="s">
        <v>3271</v>
      </c>
      <c r="C2245" s="554" t="s">
        <v>3272</v>
      </c>
      <c r="D2245" s="714">
        <v>95410</v>
      </c>
      <c r="E2245" s="555"/>
    </row>
    <row r="2246" spans="1:5" s="550" customFormat="1">
      <c r="A2246" s="553"/>
      <c r="B2246" s="679" t="s">
        <v>3273</v>
      </c>
      <c r="C2246" s="554" t="s">
        <v>3136</v>
      </c>
      <c r="D2246" s="714">
        <v>20585.55</v>
      </c>
      <c r="E2246" s="555"/>
    </row>
    <row r="2247" spans="1:5" s="550" customFormat="1">
      <c r="A2247" s="553"/>
      <c r="B2247" s="679" t="s">
        <v>3222</v>
      </c>
      <c r="C2247" s="554" t="s">
        <v>1002</v>
      </c>
      <c r="D2247" s="714">
        <v>1637.94</v>
      </c>
      <c r="E2247" s="555"/>
    </row>
    <row r="2248" spans="1:5" s="550" customFormat="1">
      <c r="A2248" s="553"/>
      <c r="B2248" s="679" t="s">
        <v>3221</v>
      </c>
      <c r="C2248" s="554" t="s">
        <v>1002</v>
      </c>
      <c r="D2248" s="714">
        <v>1041.53</v>
      </c>
      <c r="E2248" s="555"/>
    </row>
    <row r="2249" spans="1:5" s="550" customFormat="1">
      <c r="A2249" s="553"/>
      <c r="B2249" s="679" t="s">
        <v>3202</v>
      </c>
      <c r="C2249" s="554" t="s">
        <v>1002</v>
      </c>
      <c r="D2249" s="714">
        <v>1637.94</v>
      </c>
      <c r="E2249" s="555"/>
    </row>
    <row r="2250" spans="1:5" s="550" customFormat="1">
      <c r="A2250" s="553"/>
      <c r="B2250" s="679" t="s">
        <v>3274</v>
      </c>
      <c r="C2250" s="554" t="s">
        <v>988</v>
      </c>
      <c r="D2250" s="714">
        <v>1143.07</v>
      </c>
      <c r="E2250" s="555"/>
    </row>
    <row r="2251" spans="1:5" s="550" customFormat="1">
      <c r="A2251" s="553"/>
      <c r="B2251" s="679" t="s">
        <v>3275</v>
      </c>
      <c r="C2251" s="554" t="s">
        <v>1002</v>
      </c>
      <c r="D2251" s="714">
        <v>1637.94</v>
      </c>
      <c r="E2251" s="555"/>
    </row>
    <row r="2252" spans="1:5" s="550" customFormat="1">
      <c r="A2252" s="553"/>
      <c r="B2252" s="679" t="s">
        <v>3280</v>
      </c>
      <c r="C2252" s="554" t="s">
        <v>988</v>
      </c>
      <c r="D2252" s="714">
        <v>1143.07</v>
      </c>
      <c r="E2252" s="555"/>
    </row>
    <row r="2253" spans="1:5" s="550" customFormat="1">
      <c r="A2253" s="553"/>
      <c r="B2253" s="679" t="s">
        <v>3201</v>
      </c>
      <c r="C2253" s="554" t="s">
        <v>1002</v>
      </c>
      <c r="D2253" s="714">
        <v>877.53</v>
      </c>
      <c r="E2253" s="555"/>
    </row>
    <row r="2254" spans="1:5" s="550" customFormat="1">
      <c r="A2254" s="553"/>
      <c r="B2254" s="679" t="s">
        <v>3392</v>
      </c>
      <c r="C2254" s="554" t="s">
        <v>1002</v>
      </c>
      <c r="D2254" s="714">
        <v>1041.53</v>
      </c>
      <c r="E2254" s="555"/>
    </row>
    <row r="2255" spans="1:5" s="550" customFormat="1">
      <c r="A2255" s="553"/>
      <c r="B2255" s="679" t="s">
        <v>3355</v>
      </c>
      <c r="C2255" s="554" t="s">
        <v>1002</v>
      </c>
      <c r="D2255" s="714">
        <v>1041.53</v>
      </c>
      <c r="E2255" s="555"/>
    </row>
    <row r="2256" spans="1:5" s="550" customFormat="1">
      <c r="A2256" s="553"/>
      <c r="B2256" s="679" t="s">
        <v>3316</v>
      </c>
      <c r="C2256" s="554" t="s">
        <v>1002</v>
      </c>
      <c r="D2256" s="714">
        <v>1041.53</v>
      </c>
      <c r="E2256" s="555"/>
    </row>
    <row r="2257" spans="1:5" s="550" customFormat="1">
      <c r="A2257" s="553"/>
      <c r="B2257" s="679" t="s">
        <v>3315</v>
      </c>
      <c r="C2257" s="554" t="s">
        <v>1002</v>
      </c>
      <c r="D2257" s="714">
        <v>1041.53</v>
      </c>
      <c r="E2257" s="555"/>
    </row>
    <row r="2258" spans="1:5" s="550" customFormat="1">
      <c r="A2258" s="553"/>
      <c r="B2258" s="679" t="s">
        <v>3314</v>
      </c>
      <c r="C2258" s="554" t="s">
        <v>1002</v>
      </c>
      <c r="D2258" s="714">
        <v>1041.53</v>
      </c>
      <c r="E2258" s="555"/>
    </row>
    <row r="2259" spans="1:5" s="550" customFormat="1">
      <c r="A2259" s="553"/>
      <c r="B2259" s="679" t="s">
        <v>3313</v>
      </c>
      <c r="C2259" s="554" t="s">
        <v>988</v>
      </c>
      <c r="D2259" s="714">
        <v>1143.07</v>
      </c>
      <c r="E2259" s="555"/>
    </row>
    <row r="2260" spans="1:5" s="550" customFormat="1">
      <c r="A2260" s="553"/>
      <c r="B2260" s="679" t="s">
        <v>3132</v>
      </c>
      <c r="C2260" s="554" t="s">
        <v>1002</v>
      </c>
      <c r="D2260" s="714">
        <v>877.53</v>
      </c>
      <c r="E2260" s="555"/>
    </row>
    <row r="2261" spans="1:5" s="550" customFormat="1">
      <c r="A2261" s="553"/>
      <c r="B2261" s="679" t="s">
        <v>3312</v>
      </c>
      <c r="C2261" s="554" t="s">
        <v>1002</v>
      </c>
      <c r="D2261" s="714">
        <v>1637.94</v>
      </c>
      <c r="E2261" s="555"/>
    </row>
    <row r="2262" spans="1:5" s="550" customFormat="1">
      <c r="A2262" s="553"/>
      <c r="B2262" s="679" t="s">
        <v>3341</v>
      </c>
      <c r="C2262" s="554" t="s">
        <v>1002</v>
      </c>
      <c r="D2262" s="714">
        <v>1041.53</v>
      </c>
      <c r="E2262" s="555"/>
    </row>
    <row r="2263" spans="1:5" s="550" customFormat="1">
      <c r="A2263" s="553"/>
      <c r="B2263" s="679" t="s">
        <v>3342</v>
      </c>
      <c r="C2263" s="554" t="s">
        <v>1002</v>
      </c>
      <c r="D2263" s="714">
        <v>1041.53</v>
      </c>
      <c r="E2263" s="555"/>
    </row>
    <row r="2264" spans="1:5" s="550" customFormat="1">
      <c r="A2264" s="553"/>
      <c r="B2264" s="679" t="s">
        <v>3133</v>
      </c>
      <c r="C2264" s="554" t="s">
        <v>1002</v>
      </c>
      <c r="D2264" s="714">
        <v>1041.53</v>
      </c>
      <c r="E2264" s="555"/>
    </row>
    <row r="2265" spans="1:5" s="550" customFormat="1">
      <c r="A2265" s="553"/>
      <c r="B2265" s="679" t="s">
        <v>3134</v>
      </c>
      <c r="C2265" s="554" t="s">
        <v>1002</v>
      </c>
      <c r="D2265" s="714">
        <v>1041.53</v>
      </c>
      <c r="E2265" s="555"/>
    </row>
    <row r="2266" spans="1:5" s="550" customFormat="1">
      <c r="A2266" s="553"/>
      <c r="B2266" s="679" t="s">
        <v>3144</v>
      </c>
      <c r="C2266" s="554" t="s">
        <v>1002</v>
      </c>
      <c r="D2266" s="714">
        <v>1041.53</v>
      </c>
      <c r="E2266" s="555"/>
    </row>
    <row r="2267" spans="1:5" s="550" customFormat="1">
      <c r="A2267" s="553"/>
      <c r="B2267" s="679" t="s">
        <v>3145</v>
      </c>
      <c r="C2267" s="554" t="s">
        <v>1002</v>
      </c>
      <c r="D2267" s="714">
        <v>1041.53</v>
      </c>
      <c r="E2267" s="555"/>
    </row>
    <row r="2268" spans="1:5" s="550" customFormat="1">
      <c r="A2268" s="553"/>
      <c r="B2268" s="679" t="s">
        <v>3210</v>
      </c>
      <c r="C2268" s="554" t="s">
        <v>1002</v>
      </c>
      <c r="D2268" s="714">
        <v>1637.94</v>
      </c>
      <c r="E2268" s="555"/>
    </row>
    <row r="2269" spans="1:5" s="550" customFormat="1">
      <c r="A2269" s="553"/>
      <c r="B2269" s="679" t="s">
        <v>3211</v>
      </c>
      <c r="C2269" s="554" t="s">
        <v>1002</v>
      </c>
      <c r="D2269" s="714">
        <v>1637.94</v>
      </c>
      <c r="E2269" s="555"/>
    </row>
    <row r="2270" spans="1:5" s="550" customFormat="1">
      <c r="A2270" s="553"/>
      <c r="B2270" s="679" t="s">
        <v>3212</v>
      </c>
      <c r="C2270" s="554" t="s">
        <v>1002</v>
      </c>
      <c r="D2270" s="714">
        <v>1637.94</v>
      </c>
      <c r="E2270" s="555"/>
    </row>
    <row r="2271" spans="1:5" s="550" customFormat="1">
      <c r="A2271" s="553"/>
      <c r="B2271" s="679" t="s">
        <v>3213</v>
      </c>
      <c r="C2271" s="554" t="s">
        <v>988</v>
      </c>
      <c r="D2271" s="714">
        <v>1143.07</v>
      </c>
      <c r="E2271" s="555"/>
    </row>
    <row r="2272" spans="1:5" s="550" customFormat="1">
      <c r="A2272" s="553"/>
      <c r="B2272" s="679" t="s">
        <v>3214</v>
      </c>
      <c r="C2272" s="554" t="s">
        <v>988</v>
      </c>
      <c r="D2272" s="714">
        <v>1143.07</v>
      </c>
      <c r="E2272" s="555"/>
    </row>
    <row r="2273" spans="1:5" s="550" customFormat="1">
      <c r="A2273" s="553"/>
      <c r="B2273" s="679" t="s">
        <v>3215</v>
      </c>
      <c r="C2273" s="554" t="s">
        <v>1002</v>
      </c>
      <c r="D2273" s="714">
        <v>1041.53</v>
      </c>
      <c r="E2273" s="555"/>
    </row>
    <row r="2274" spans="1:5" s="550" customFormat="1">
      <c r="A2274" s="553"/>
      <c r="B2274" s="679" t="s">
        <v>3216</v>
      </c>
      <c r="C2274" s="554" t="s">
        <v>1002</v>
      </c>
      <c r="D2274" s="714">
        <v>1041.53</v>
      </c>
      <c r="E2274" s="555"/>
    </row>
    <row r="2275" spans="1:5" s="550" customFormat="1">
      <c r="A2275" s="553"/>
      <c r="B2275" s="679" t="s">
        <v>3217</v>
      </c>
      <c r="C2275" s="554" t="s">
        <v>1002</v>
      </c>
      <c r="D2275" s="714">
        <v>1041.53</v>
      </c>
      <c r="E2275" s="555"/>
    </row>
    <row r="2276" spans="1:5" s="550" customFormat="1">
      <c r="A2276" s="553"/>
      <c r="B2276" s="679" t="s">
        <v>3237</v>
      </c>
      <c r="C2276" s="554" t="s">
        <v>1002</v>
      </c>
      <c r="D2276" s="714">
        <v>1041.53</v>
      </c>
      <c r="E2276" s="555"/>
    </row>
    <row r="2277" spans="1:5" s="550" customFormat="1">
      <c r="A2277" s="553"/>
      <c r="B2277" s="679" t="s">
        <v>3147</v>
      </c>
      <c r="C2277" s="554" t="s">
        <v>3148</v>
      </c>
      <c r="D2277" s="714">
        <v>16435.5</v>
      </c>
      <c r="E2277" s="555"/>
    </row>
    <row r="2278" spans="1:5" s="550" customFormat="1">
      <c r="A2278" s="553"/>
      <c r="B2278" s="679" t="s">
        <v>3236</v>
      </c>
      <c r="C2278" s="554" t="s">
        <v>1002</v>
      </c>
      <c r="D2278" s="714">
        <v>1041.53</v>
      </c>
      <c r="E2278" s="555"/>
    </row>
    <row r="2279" spans="1:5" s="550" customFormat="1">
      <c r="A2279" s="553"/>
      <c r="B2279" s="679" t="s">
        <v>3235</v>
      </c>
      <c r="C2279" s="554" t="s">
        <v>1002</v>
      </c>
      <c r="D2279" s="714">
        <v>1041.53</v>
      </c>
      <c r="E2279" s="555"/>
    </row>
    <row r="2280" spans="1:5" s="550" customFormat="1">
      <c r="A2280" s="553"/>
      <c r="B2280" s="679" t="s">
        <v>3234</v>
      </c>
      <c r="C2280" s="554" t="s">
        <v>1002</v>
      </c>
      <c r="D2280" s="714">
        <v>1041.53</v>
      </c>
      <c r="E2280" s="555"/>
    </row>
    <row r="2281" spans="1:5" s="550" customFormat="1">
      <c r="A2281" s="553"/>
      <c r="B2281" s="679" t="s">
        <v>3354</v>
      </c>
      <c r="C2281" s="554" t="s">
        <v>988</v>
      </c>
      <c r="D2281" s="714">
        <v>1143.07</v>
      </c>
      <c r="E2281" s="555"/>
    </row>
    <row r="2282" spans="1:5" s="550" customFormat="1">
      <c r="A2282" s="553"/>
      <c r="B2282" s="679" t="s">
        <v>3073</v>
      </c>
      <c r="C2282" s="554" t="s">
        <v>1002</v>
      </c>
      <c r="D2282" s="714">
        <v>1041.53</v>
      </c>
      <c r="E2282" s="555"/>
    </row>
    <row r="2283" spans="1:5" s="550" customFormat="1">
      <c r="A2283" s="553"/>
      <c r="B2283" s="679" t="s">
        <v>3173</v>
      </c>
      <c r="C2283" s="554" t="s">
        <v>1002</v>
      </c>
      <c r="D2283" s="714">
        <v>1041.53</v>
      </c>
      <c r="E2283" s="555"/>
    </row>
    <row r="2284" spans="1:5" s="550" customFormat="1">
      <c r="A2284" s="553"/>
      <c r="B2284" s="679" t="s">
        <v>3174</v>
      </c>
      <c r="C2284" s="554" t="s">
        <v>1002</v>
      </c>
      <c r="D2284" s="714">
        <v>1041.53</v>
      </c>
      <c r="E2284" s="555"/>
    </row>
    <row r="2285" spans="1:5" s="550" customFormat="1">
      <c r="A2285" s="553"/>
      <c r="B2285" s="679" t="s">
        <v>3074</v>
      </c>
      <c r="C2285" s="554" t="s">
        <v>2994</v>
      </c>
      <c r="D2285" s="714">
        <v>623.33000000000004</v>
      </c>
      <c r="E2285" s="555"/>
    </row>
    <row r="2286" spans="1:5" s="550" customFormat="1">
      <c r="A2286" s="553"/>
      <c r="B2286" s="679" t="s">
        <v>3175</v>
      </c>
      <c r="C2286" s="554" t="s">
        <v>1002</v>
      </c>
      <c r="D2286" s="714">
        <v>877.53</v>
      </c>
      <c r="E2286" s="555"/>
    </row>
    <row r="2287" spans="1:5" s="550" customFormat="1">
      <c r="A2287" s="553"/>
      <c r="B2287" s="679" t="s">
        <v>3187</v>
      </c>
      <c r="C2287" s="554" t="s">
        <v>3188</v>
      </c>
      <c r="D2287" s="714">
        <v>145787.18</v>
      </c>
      <c r="E2287" s="555"/>
    </row>
    <row r="2288" spans="1:5" s="550" customFormat="1">
      <c r="A2288" s="553"/>
      <c r="B2288" s="679" t="s">
        <v>3117</v>
      </c>
      <c r="C2288" s="554" t="s">
        <v>1002</v>
      </c>
      <c r="D2288" s="714">
        <v>1041.53</v>
      </c>
      <c r="E2288" s="555"/>
    </row>
    <row r="2289" spans="1:5" s="550" customFormat="1">
      <c r="A2289" s="553"/>
      <c r="B2289" s="679" t="s">
        <v>3324</v>
      </c>
      <c r="C2289" s="554" t="s">
        <v>2994</v>
      </c>
      <c r="D2289" s="714">
        <v>623.33000000000004</v>
      </c>
      <c r="E2289" s="555"/>
    </row>
    <row r="2290" spans="1:5" s="550" customFormat="1">
      <c r="A2290" s="553"/>
      <c r="B2290" s="679" t="s">
        <v>3327</v>
      </c>
      <c r="C2290" s="554" t="s">
        <v>2994</v>
      </c>
      <c r="D2290" s="714">
        <v>623.33000000000004</v>
      </c>
      <c r="E2290" s="555"/>
    </row>
    <row r="2291" spans="1:5" s="550" customFormat="1">
      <c r="A2291" s="553"/>
      <c r="B2291" s="679" t="s">
        <v>3335</v>
      </c>
      <c r="C2291" s="554" t="s">
        <v>1002</v>
      </c>
      <c r="D2291" s="714">
        <v>877.53</v>
      </c>
      <c r="E2291" s="555"/>
    </row>
    <row r="2292" spans="1:5" s="550" customFormat="1">
      <c r="A2292" s="553"/>
      <c r="B2292" s="679" t="s">
        <v>3118</v>
      </c>
      <c r="C2292" s="554" t="s">
        <v>1002</v>
      </c>
      <c r="D2292" s="714">
        <v>1041.53</v>
      </c>
      <c r="E2292" s="555"/>
    </row>
    <row r="2293" spans="1:5" s="550" customFormat="1">
      <c r="A2293" s="553"/>
      <c r="B2293" s="679" t="s">
        <v>3119</v>
      </c>
      <c r="C2293" s="554" t="s">
        <v>1002</v>
      </c>
      <c r="D2293" s="714">
        <v>1041.53</v>
      </c>
      <c r="E2293" s="555"/>
    </row>
    <row r="2294" spans="1:5" s="550" customFormat="1">
      <c r="A2294" s="553"/>
      <c r="B2294" s="679" t="s">
        <v>3120</v>
      </c>
      <c r="C2294" s="554" t="s">
        <v>1002</v>
      </c>
      <c r="D2294" s="714">
        <v>1041.53</v>
      </c>
      <c r="E2294" s="555"/>
    </row>
    <row r="2295" spans="1:5" s="550" customFormat="1">
      <c r="A2295" s="553"/>
      <c r="B2295" s="679" t="s">
        <v>3391</v>
      </c>
      <c r="C2295" s="554" t="s">
        <v>2994</v>
      </c>
      <c r="D2295" s="714">
        <v>623.33000000000004</v>
      </c>
      <c r="E2295" s="555"/>
    </row>
    <row r="2296" spans="1:5" s="550" customFormat="1">
      <c r="A2296" s="553"/>
      <c r="B2296" s="679" t="s">
        <v>3336</v>
      </c>
      <c r="C2296" s="554" t="s">
        <v>1002</v>
      </c>
      <c r="D2296" s="714">
        <v>1041.53</v>
      </c>
      <c r="E2296" s="555"/>
    </row>
    <row r="2297" spans="1:5" s="550" customFormat="1">
      <c r="A2297" s="553"/>
      <c r="B2297" s="679" t="s">
        <v>3390</v>
      </c>
      <c r="C2297" s="554" t="s">
        <v>1002</v>
      </c>
      <c r="D2297" s="714">
        <v>1041.53</v>
      </c>
      <c r="E2297" s="555"/>
    </row>
    <row r="2298" spans="1:5" s="550" customFormat="1">
      <c r="A2298" s="553"/>
      <c r="B2298" s="679" t="s">
        <v>3337</v>
      </c>
      <c r="C2298" s="554" t="s">
        <v>1002</v>
      </c>
      <c r="D2298" s="714">
        <v>1041.53</v>
      </c>
      <c r="E2298" s="555"/>
    </row>
    <row r="2299" spans="1:5" s="550" customFormat="1">
      <c r="A2299" s="553"/>
      <c r="B2299" s="679" t="s">
        <v>3386</v>
      </c>
      <c r="C2299" s="554" t="s">
        <v>1002</v>
      </c>
      <c r="D2299" s="714">
        <v>1041.53</v>
      </c>
      <c r="E2299" s="555"/>
    </row>
    <row r="2300" spans="1:5" s="550" customFormat="1">
      <c r="A2300" s="553"/>
      <c r="B2300" s="679" t="s">
        <v>3385</v>
      </c>
      <c r="C2300" s="554" t="s">
        <v>1002</v>
      </c>
      <c r="D2300" s="714">
        <v>1041.53</v>
      </c>
      <c r="E2300" s="555"/>
    </row>
    <row r="2301" spans="1:5" s="550" customFormat="1">
      <c r="A2301" s="553"/>
      <c r="B2301" s="679" t="s">
        <v>3338</v>
      </c>
      <c r="C2301" s="554" t="s">
        <v>1002</v>
      </c>
      <c r="D2301" s="714">
        <v>1041.53</v>
      </c>
      <c r="E2301" s="555"/>
    </row>
    <row r="2302" spans="1:5" s="550" customFormat="1">
      <c r="A2302" s="553"/>
      <c r="B2302" s="679" t="s">
        <v>3343</v>
      </c>
      <c r="C2302" s="554" t="s">
        <v>1002</v>
      </c>
      <c r="D2302" s="714">
        <v>1041.53</v>
      </c>
      <c r="E2302" s="555"/>
    </row>
    <row r="2303" spans="1:5" s="550" customFormat="1">
      <c r="A2303" s="553"/>
      <c r="B2303" s="679" t="s">
        <v>3384</v>
      </c>
      <c r="C2303" s="554" t="s">
        <v>1002</v>
      </c>
      <c r="D2303" s="714">
        <v>1041.53</v>
      </c>
      <c r="E2303" s="555"/>
    </row>
    <row r="2304" spans="1:5" s="550" customFormat="1">
      <c r="A2304" s="553"/>
      <c r="B2304" s="679" t="s">
        <v>3351</v>
      </c>
      <c r="C2304" s="554" t="s">
        <v>1002</v>
      </c>
      <c r="D2304" s="714">
        <v>1041.53</v>
      </c>
      <c r="E2304" s="555"/>
    </row>
    <row r="2305" spans="1:5" s="550" customFormat="1">
      <c r="A2305" s="553"/>
      <c r="B2305" s="679" t="s">
        <v>3383</v>
      </c>
      <c r="C2305" s="554" t="s">
        <v>1002</v>
      </c>
      <c r="D2305" s="714">
        <v>1041.53</v>
      </c>
      <c r="E2305" s="555"/>
    </row>
    <row r="2306" spans="1:5" s="550" customFormat="1">
      <c r="A2306" s="553"/>
      <c r="B2306" s="679" t="s">
        <v>3382</v>
      </c>
      <c r="C2306" s="554" t="s">
        <v>1002</v>
      </c>
      <c r="D2306" s="714">
        <v>1041.53</v>
      </c>
      <c r="E2306" s="555"/>
    </row>
    <row r="2307" spans="1:5" s="550" customFormat="1">
      <c r="A2307" s="553"/>
      <c r="B2307" s="679" t="s">
        <v>3380</v>
      </c>
      <c r="C2307" s="554" t="s">
        <v>1002</v>
      </c>
      <c r="D2307" s="714">
        <v>1041.53</v>
      </c>
      <c r="E2307" s="555"/>
    </row>
    <row r="2308" spans="1:5" s="550" customFormat="1">
      <c r="A2308" s="553"/>
      <c r="B2308" s="679" t="s">
        <v>3378</v>
      </c>
      <c r="C2308" s="554" t="s">
        <v>1002</v>
      </c>
      <c r="D2308" s="714">
        <v>1041.53</v>
      </c>
      <c r="E2308" s="555"/>
    </row>
    <row r="2309" spans="1:5" s="550" customFormat="1">
      <c r="A2309" s="553"/>
      <c r="B2309" s="679" t="s">
        <v>3376</v>
      </c>
      <c r="C2309" s="554" t="s">
        <v>988</v>
      </c>
      <c r="D2309" s="714">
        <v>1143.07</v>
      </c>
      <c r="E2309" s="555"/>
    </row>
    <row r="2310" spans="1:5" s="550" customFormat="1">
      <c r="A2310" s="553"/>
      <c r="B2310" s="679" t="s">
        <v>3413</v>
      </c>
      <c r="C2310" s="554" t="s">
        <v>1002</v>
      </c>
      <c r="D2310" s="714">
        <v>1041.53</v>
      </c>
      <c r="E2310" s="555"/>
    </row>
    <row r="2311" spans="1:5" s="550" customFormat="1">
      <c r="A2311" s="553"/>
      <c r="B2311" s="679" t="s">
        <v>3414</v>
      </c>
      <c r="C2311" s="554" t="s">
        <v>1002</v>
      </c>
      <c r="D2311" s="714">
        <v>1041.53</v>
      </c>
      <c r="E2311" s="555"/>
    </row>
    <row r="2312" spans="1:5" s="550" customFormat="1">
      <c r="A2312" s="553"/>
      <c r="B2312" s="679" t="s">
        <v>3415</v>
      </c>
      <c r="C2312" s="554" t="s">
        <v>1002</v>
      </c>
      <c r="D2312" s="714">
        <v>1041.53</v>
      </c>
      <c r="E2312" s="555"/>
    </row>
    <row r="2313" spans="1:5" s="550" customFormat="1">
      <c r="A2313" s="553"/>
      <c r="B2313" s="679" t="s">
        <v>3416</v>
      </c>
      <c r="C2313" s="554" t="s">
        <v>1002</v>
      </c>
      <c r="D2313" s="714">
        <v>1637.94</v>
      </c>
      <c r="E2313" s="555"/>
    </row>
    <row r="2314" spans="1:5" s="550" customFormat="1">
      <c r="A2314" s="553"/>
      <c r="B2314" s="679" t="s">
        <v>3399</v>
      </c>
      <c r="C2314" s="554" t="s">
        <v>3028</v>
      </c>
      <c r="D2314" s="714">
        <v>449.99</v>
      </c>
      <c r="E2314" s="555"/>
    </row>
    <row r="2315" spans="1:5" s="550" customFormat="1">
      <c r="A2315" s="553"/>
      <c r="B2315" s="679" t="s">
        <v>3398</v>
      </c>
      <c r="C2315" s="554" t="s">
        <v>1002</v>
      </c>
      <c r="D2315" s="714">
        <v>1041.53</v>
      </c>
      <c r="E2315" s="555"/>
    </row>
    <row r="2316" spans="1:5" s="550" customFormat="1">
      <c r="A2316" s="553"/>
      <c r="B2316" s="679" t="s">
        <v>3397</v>
      </c>
      <c r="C2316" s="554" t="s">
        <v>1002</v>
      </c>
      <c r="D2316" s="714">
        <v>1041.53</v>
      </c>
      <c r="E2316" s="555"/>
    </row>
    <row r="2317" spans="1:5" s="550" customFormat="1">
      <c r="A2317" s="553"/>
      <c r="B2317" s="679" t="s">
        <v>3396</v>
      </c>
      <c r="C2317" s="554" t="s">
        <v>1002</v>
      </c>
      <c r="D2317" s="714">
        <v>1041.53</v>
      </c>
      <c r="E2317" s="555"/>
    </row>
    <row r="2318" spans="1:5" s="550" customFormat="1">
      <c r="A2318" s="553"/>
      <c r="B2318" s="679" t="s">
        <v>3307</v>
      </c>
      <c r="C2318" s="554" t="s">
        <v>1002</v>
      </c>
      <c r="D2318" s="714">
        <v>1041.53</v>
      </c>
      <c r="E2318" s="555"/>
    </row>
    <row r="2319" spans="1:5" s="550" customFormat="1">
      <c r="A2319" s="553"/>
      <c r="B2319" s="679" t="s">
        <v>3169</v>
      </c>
      <c r="C2319" s="554" t="s">
        <v>1002</v>
      </c>
      <c r="D2319" s="714">
        <v>1637.94</v>
      </c>
      <c r="E2319" s="555"/>
    </row>
    <row r="2320" spans="1:5" s="550" customFormat="1">
      <c r="A2320" s="553"/>
      <c r="B2320" s="679" t="s">
        <v>3304</v>
      </c>
      <c r="C2320" s="554" t="s">
        <v>1002</v>
      </c>
      <c r="D2320" s="714">
        <v>1041.53</v>
      </c>
      <c r="E2320" s="555"/>
    </row>
    <row r="2321" spans="1:5" s="550" customFormat="1">
      <c r="A2321" s="553"/>
      <c r="B2321" s="679" t="s">
        <v>3303</v>
      </c>
      <c r="C2321" s="554" t="s">
        <v>1002</v>
      </c>
      <c r="D2321" s="714">
        <v>1041.53</v>
      </c>
      <c r="E2321" s="555"/>
    </row>
    <row r="2322" spans="1:5" s="550" customFormat="1">
      <c r="A2322" s="553"/>
      <c r="B2322" s="679" t="s">
        <v>3302</v>
      </c>
      <c r="C2322" s="554" t="s">
        <v>1002</v>
      </c>
      <c r="D2322" s="714">
        <v>1041.53</v>
      </c>
      <c r="E2322" s="555"/>
    </row>
    <row r="2323" spans="1:5" s="550" customFormat="1">
      <c r="A2323" s="553"/>
      <c r="B2323" s="679" t="s">
        <v>3298</v>
      </c>
      <c r="C2323" s="554" t="s">
        <v>1002</v>
      </c>
      <c r="D2323" s="714">
        <v>1041.53</v>
      </c>
      <c r="E2323" s="555"/>
    </row>
    <row r="2324" spans="1:5" s="550" customFormat="1">
      <c r="A2324" s="553"/>
      <c r="B2324" s="679" t="s">
        <v>3297</v>
      </c>
      <c r="C2324" s="554" t="s">
        <v>988</v>
      </c>
      <c r="D2324" s="714">
        <v>1143.07</v>
      </c>
      <c r="E2324" s="555"/>
    </row>
    <row r="2325" spans="1:5" s="550" customFormat="1">
      <c r="A2325" s="553"/>
      <c r="B2325" s="679" t="s">
        <v>3170</v>
      </c>
      <c r="C2325" s="554" t="s">
        <v>1002</v>
      </c>
      <c r="D2325" s="714">
        <v>1637.94</v>
      </c>
      <c r="E2325" s="555"/>
    </row>
    <row r="2326" spans="1:5" s="550" customFormat="1">
      <c r="A2326" s="553"/>
      <c r="B2326" s="679" t="s">
        <v>3294</v>
      </c>
      <c r="C2326" s="554" t="s">
        <v>1002</v>
      </c>
      <c r="D2326" s="714">
        <v>1637.94</v>
      </c>
      <c r="E2326" s="555"/>
    </row>
    <row r="2327" spans="1:5" s="550" customFormat="1">
      <c r="A2327" s="553"/>
      <c r="B2327" s="679" t="s">
        <v>3171</v>
      </c>
      <c r="C2327" s="554" t="s">
        <v>1002</v>
      </c>
      <c r="D2327" s="714">
        <v>1041.53</v>
      </c>
      <c r="E2327" s="555"/>
    </row>
    <row r="2328" spans="1:5" s="550" customFormat="1">
      <c r="A2328" s="553"/>
      <c r="B2328" s="679" t="s">
        <v>3172</v>
      </c>
      <c r="C2328" s="554" t="s">
        <v>1002</v>
      </c>
      <c r="D2328" s="714">
        <v>1041.53</v>
      </c>
      <c r="E2328" s="555"/>
    </row>
    <row r="2329" spans="1:5" s="550" customFormat="1">
      <c r="A2329" s="553"/>
      <c r="B2329" s="679" t="s">
        <v>3115</v>
      </c>
      <c r="C2329" s="554" t="s">
        <v>1002</v>
      </c>
      <c r="D2329" s="714">
        <v>1637.94</v>
      </c>
      <c r="E2329" s="555"/>
    </row>
    <row r="2330" spans="1:5" s="550" customFormat="1">
      <c r="A2330" s="553"/>
      <c r="B2330" s="679" t="s">
        <v>3065</v>
      </c>
      <c r="C2330" s="554" t="s">
        <v>1002</v>
      </c>
      <c r="D2330" s="714">
        <v>1637.94</v>
      </c>
      <c r="E2330" s="555"/>
    </row>
    <row r="2331" spans="1:5" s="550" customFormat="1">
      <c r="A2331" s="553"/>
      <c r="B2331" s="679" t="s">
        <v>3066</v>
      </c>
      <c r="C2331" s="554" t="s">
        <v>1002</v>
      </c>
      <c r="D2331" s="714">
        <v>1637.94</v>
      </c>
      <c r="E2331" s="555"/>
    </row>
    <row r="2332" spans="1:5" s="550" customFormat="1">
      <c r="A2332" s="553"/>
      <c r="B2332" s="679" t="s">
        <v>3067</v>
      </c>
      <c r="C2332" s="554" t="s">
        <v>1002</v>
      </c>
      <c r="D2332" s="714">
        <v>1041.53</v>
      </c>
      <c r="E2332" s="555"/>
    </row>
    <row r="2333" spans="1:5" s="550" customFormat="1">
      <c r="A2333" s="553"/>
      <c r="B2333" s="679" t="s">
        <v>3068</v>
      </c>
      <c r="C2333" s="554" t="s">
        <v>1002</v>
      </c>
      <c r="D2333" s="714">
        <v>1041.53</v>
      </c>
      <c r="E2333" s="555"/>
    </row>
    <row r="2334" spans="1:5" s="550" customFormat="1">
      <c r="A2334" s="553"/>
      <c r="B2334" s="679" t="s">
        <v>3069</v>
      </c>
      <c r="C2334" s="554" t="s">
        <v>1002</v>
      </c>
      <c r="D2334" s="714">
        <v>1041.53</v>
      </c>
      <c r="E2334" s="555"/>
    </row>
    <row r="2335" spans="1:5" s="550" customFormat="1">
      <c r="A2335" s="553"/>
      <c r="B2335" s="679" t="s">
        <v>3070</v>
      </c>
      <c r="C2335" s="554" t="s">
        <v>1002</v>
      </c>
      <c r="D2335" s="714">
        <v>1041.53</v>
      </c>
      <c r="E2335" s="555"/>
    </row>
    <row r="2336" spans="1:5" s="550" customFormat="1">
      <c r="A2336" s="553"/>
      <c r="B2336" s="679" t="s">
        <v>3071</v>
      </c>
      <c r="C2336" s="554" t="s">
        <v>1002</v>
      </c>
      <c r="D2336" s="714">
        <v>1041.53</v>
      </c>
      <c r="E2336" s="555"/>
    </row>
    <row r="2337" spans="1:5" s="550" customFormat="1">
      <c r="A2337" s="553"/>
      <c r="B2337" s="679" t="s">
        <v>3072</v>
      </c>
      <c r="C2337" s="554" t="s">
        <v>1002</v>
      </c>
      <c r="D2337" s="714">
        <v>1041.53</v>
      </c>
      <c r="E2337" s="555"/>
    </row>
    <row r="2338" spans="1:5" s="550" customFormat="1">
      <c r="A2338" s="553"/>
      <c r="B2338" s="679" t="s">
        <v>3308</v>
      </c>
      <c r="C2338" s="554" t="s">
        <v>1002</v>
      </c>
      <c r="D2338" s="714">
        <v>1041.53</v>
      </c>
      <c r="E2338" s="555"/>
    </row>
    <row r="2339" spans="1:5" s="550" customFormat="1">
      <c r="A2339" s="553"/>
      <c r="B2339" s="679" t="s">
        <v>3125</v>
      </c>
      <c r="C2339" s="554" t="s">
        <v>1002</v>
      </c>
      <c r="D2339" s="714">
        <v>1041.53</v>
      </c>
      <c r="E2339" s="555"/>
    </row>
    <row r="2340" spans="1:5" s="550" customFormat="1">
      <c r="A2340" s="553"/>
      <c r="B2340" s="679" t="s">
        <v>3135</v>
      </c>
      <c r="C2340" s="554" t="s">
        <v>3136</v>
      </c>
      <c r="D2340" s="714">
        <v>20585.22</v>
      </c>
      <c r="E2340" s="555"/>
    </row>
    <row r="2341" spans="1:5" s="550" customFormat="1">
      <c r="A2341" s="553"/>
      <c r="B2341" s="679" t="s">
        <v>3137</v>
      </c>
      <c r="C2341" s="554" t="s">
        <v>1002</v>
      </c>
      <c r="D2341" s="714">
        <v>1041.53</v>
      </c>
      <c r="E2341" s="555"/>
    </row>
    <row r="2342" spans="1:5" s="550" customFormat="1">
      <c r="A2342" s="553"/>
      <c r="B2342" s="679" t="s">
        <v>3138</v>
      </c>
      <c r="C2342" s="554" t="s">
        <v>1002</v>
      </c>
      <c r="D2342" s="714">
        <v>1041.53</v>
      </c>
      <c r="E2342" s="555"/>
    </row>
    <row r="2343" spans="1:5" s="550" customFormat="1">
      <c r="A2343" s="553"/>
      <c r="B2343" s="679" t="s">
        <v>3141</v>
      </c>
      <c r="C2343" s="554" t="s">
        <v>1002</v>
      </c>
      <c r="D2343" s="714">
        <v>877.53</v>
      </c>
      <c r="E2343" s="555"/>
    </row>
    <row r="2344" spans="1:5" s="550" customFormat="1">
      <c r="A2344" s="553"/>
      <c r="B2344" s="679" t="s">
        <v>3142</v>
      </c>
      <c r="C2344" s="554" t="s">
        <v>2994</v>
      </c>
      <c r="D2344" s="714">
        <v>623.33000000000004</v>
      </c>
      <c r="E2344" s="555"/>
    </row>
    <row r="2345" spans="1:5" s="550" customFormat="1">
      <c r="A2345" s="553"/>
      <c r="B2345" s="679" t="s">
        <v>3143</v>
      </c>
      <c r="C2345" s="554" t="s">
        <v>2994</v>
      </c>
      <c r="D2345" s="714">
        <v>623.33000000000004</v>
      </c>
      <c r="E2345" s="555"/>
    </row>
    <row r="2346" spans="1:5" s="550" customFormat="1">
      <c r="A2346" s="553"/>
      <c r="B2346" s="679" t="s">
        <v>3362</v>
      </c>
      <c r="C2346" s="554" t="s">
        <v>2994</v>
      </c>
      <c r="D2346" s="714">
        <v>623.33000000000004</v>
      </c>
      <c r="E2346" s="555"/>
    </row>
    <row r="2347" spans="1:5" s="550" customFormat="1">
      <c r="A2347" s="553"/>
      <c r="B2347" s="679" t="s">
        <v>3406</v>
      </c>
      <c r="C2347" s="554" t="s">
        <v>2994</v>
      </c>
      <c r="D2347" s="714">
        <v>623.33000000000004</v>
      </c>
      <c r="E2347" s="555"/>
    </row>
    <row r="2348" spans="1:5" s="550" customFormat="1">
      <c r="A2348" s="553"/>
      <c r="B2348" s="679" t="s">
        <v>3407</v>
      </c>
      <c r="C2348" s="554" t="s">
        <v>1002</v>
      </c>
      <c r="D2348" s="714">
        <v>877.53</v>
      </c>
      <c r="E2348" s="555"/>
    </row>
    <row r="2349" spans="1:5" s="550" customFormat="1">
      <c r="A2349" s="553"/>
      <c r="B2349" s="679" t="s">
        <v>3420</v>
      </c>
      <c r="C2349" s="554" t="s">
        <v>1002</v>
      </c>
      <c r="D2349" s="714">
        <v>877.53</v>
      </c>
      <c r="E2349" s="555"/>
    </row>
    <row r="2350" spans="1:5" s="550" customFormat="1">
      <c r="A2350" s="553"/>
      <c r="B2350" s="679" t="s">
        <v>3419</v>
      </c>
      <c r="C2350" s="554" t="s">
        <v>1002</v>
      </c>
      <c r="D2350" s="714">
        <v>1041.53</v>
      </c>
      <c r="E2350" s="555"/>
    </row>
    <row r="2351" spans="1:5" s="550" customFormat="1">
      <c r="A2351" s="553"/>
      <c r="B2351" s="679" t="s">
        <v>3361</v>
      </c>
      <c r="C2351" s="554" t="s">
        <v>1002</v>
      </c>
      <c r="D2351" s="714">
        <v>1041.53</v>
      </c>
      <c r="E2351" s="555"/>
    </row>
    <row r="2352" spans="1:5" s="550" customFormat="1">
      <c r="A2352" s="553"/>
      <c r="B2352" s="679" t="s">
        <v>3360</v>
      </c>
      <c r="C2352" s="554" t="s">
        <v>1002</v>
      </c>
      <c r="D2352" s="714">
        <v>1041.53</v>
      </c>
      <c r="E2352" s="555"/>
    </row>
    <row r="2353" spans="1:5" s="550" customFormat="1">
      <c r="A2353" s="553"/>
      <c r="B2353" s="679" t="s">
        <v>3359</v>
      </c>
      <c r="C2353" s="554" t="s">
        <v>1002</v>
      </c>
      <c r="D2353" s="714">
        <v>1041.53</v>
      </c>
      <c r="E2353" s="555"/>
    </row>
    <row r="2354" spans="1:5" s="550" customFormat="1">
      <c r="A2354" s="553"/>
      <c r="B2354" s="679" t="s">
        <v>3418</v>
      </c>
      <c r="C2354" s="554" t="s">
        <v>1002</v>
      </c>
      <c r="D2354" s="714">
        <v>1041.53</v>
      </c>
      <c r="E2354" s="555"/>
    </row>
    <row r="2355" spans="1:5" s="550" customFormat="1">
      <c r="A2355" s="553"/>
      <c r="B2355" s="679" t="s">
        <v>3358</v>
      </c>
      <c r="C2355" s="554" t="s">
        <v>1002</v>
      </c>
      <c r="D2355" s="714">
        <v>1041.53</v>
      </c>
      <c r="E2355" s="555"/>
    </row>
    <row r="2356" spans="1:5" s="550" customFormat="1">
      <c r="A2356" s="553"/>
      <c r="B2356" s="679" t="s">
        <v>3357</v>
      </c>
      <c r="C2356" s="554" t="s">
        <v>1002</v>
      </c>
      <c r="D2356" s="714">
        <v>1041.53</v>
      </c>
      <c r="E2356" s="555"/>
    </row>
    <row r="2357" spans="1:5" s="550" customFormat="1">
      <c r="A2357" s="553"/>
      <c r="B2357" s="679" t="s">
        <v>3356</v>
      </c>
      <c r="C2357" s="554" t="s">
        <v>1002</v>
      </c>
      <c r="D2357" s="714">
        <v>1637.94</v>
      </c>
      <c r="E2357" s="555"/>
    </row>
    <row r="2358" spans="1:5" s="550" customFormat="1">
      <c r="A2358" s="553"/>
      <c r="B2358" s="679" t="s">
        <v>3417</v>
      </c>
      <c r="C2358" s="554" t="s">
        <v>1002</v>
      </c>
      <c r="D2358" s="714">
        <v>1637.94</v>
      </c>
      <c r="E2358" s="555"/>
    </row>
    <row r="2359" spans="1:5" s="550" customFormat="1">
      <c r="A2359" s="553"/>
      <c r="B2359" s="679" t="s">
        <v>3140</v>
      </c>
      <c r="C2359" s="554" t="s">
        <v>1002</v>
      </c>
      <c r="D2359" s="714">
        <v>877.53</v>
      </c>
      <c r="E2359" s="555"/>
    </row>
    <row r="2360" spans="1:5" s="550" customFormat="1">
      <c r="A2360" s="553"/>
      <c r="B2360" s="679" t="s">
        <v>3139</v>
      </c>
      <c r="C2360" s="554" t="s">
        <v>1002</v>
      </c>
      <c r="D2360" s="714">
        <v>877.53</v>
      </c>
      <c r="E2360" s="555"/>
    </row>
    <row r="2361" spans="1:5" s="550" customFormat="1">
      <c r="A2361" s="553"/>
      <c r="B2361" s="679" t="s">
        <v>3364</v>
      </c>
      <c r="C2361" s="554" t="s">
        <v>1002</v>
      </c>
      <c r="D2361" s="714">
        <v>1041.53</v>
      </c>
      <c r="E2361" s="555"/>
    </row>
    <row r="2362" spans="1:5" s="550" customFormat="1">
      <c r="A2362" s="553"/>
      <c r="B2362" s="679" t="s">
        <v>3365</v>
      </c>
      <c r="C2362" s="554" t="s">
        <v>1002</v>
      </c>
      <c r="D2362" s="714">
        <v>1041.53</v>
      </c>
      <c r="E2362" s="555"/>
    </row>
    <row r="2363" spans="1:5" s="550" customFormat="1">
      <c r="A2363" s="553"/>
      <c r="B2363" s="679" t="s">
        <v>3366</v>
      </c>
      <c r="C2363" s="554" t="s">
        <v>1002</v>
      </c>
      <c r="D2363" s="714">
        <v>1041.53</v>
      </c>
      <c r="E2363" s="555"/>
    </row>
    <row r="2364" spans="1:5" s="550" customFormat="1">
      <c r="A2364" s="553"/>
      <c r="B2364" s="679" t="s">
        <v>3367</v>
      </c>
      <c r="C2364" s="554" t="s">
        <v>1002</v>
      </c>
      <c r="D2364" s="714">
        <v>1041.53</v>
      </c>
      <c r="E2364" s="555"/>
    </row>
    <row r="2365" spans="1:5" s="550" customFormat="1">
      <c r="A2365" s="553"/>
      <c r="B2365" s="679" t="s">
        <v>3322</v>
      </c>
      <c r="C2365" s="554" t="s">
        <v>2999</v>
      </c>
      <c r="D2365" s="714">
        <v>379.88</v>
      </c>
      <c r="E2365" s="555"/>
    </row>
    <row r="2366" spans="1:5" s="550" customFormat="1">
      <c r="A2366" s="553"/>
      <c r="B2366" s="679" t="s">
        <v>3321</v>
      </c>
      <c r="C2366" s="554" t="s">
        <v>1002</v>
      </c>
      <c r="D2366" s="714">
        <v>877.53</v>
      </c>
      <c r="E2366" s="555"/>
    </row>
    <row r="2367" spans="1:5" s="550" customFormat="1">
      <c r="A2367" s="553"/>
      <c r="B2367" s="679" t="s">
        <v>3320</v>
      </c>
      <c r="C2367" s="554" t="s">
        <v>1002</v>
      </c>
      <c r="D2367" s="714">
        <v>1041.53</v>
      </c>
      <c r="E2367" s="555"/>
    </row>
    <row r="2368" spans="1:5" s="550" customFormat="1">
      <c r="A2368" s="553"/>
      <c r="B2368" s="679" t="s">
        <v>3323</v>
      </c>
      <c r="C2368" s="554" t="s">
        <v>2999</v>
      </c>
      <c r="D2368" s="714">
        <v>379.88</v>
      </c>
      <c r="E2368" s="555"/>
    </row>
    <row r="2369" spans="1:5" s="550" customFormat="1">
      <c r="A2369" s="553"/>
      <c r="B2369" s="679" t="s">
        <v>3400</v>
      </c>
      <c r="C2369" s="554" t="s">
        <v>1002</v>
      </c>
      <c r="D2369" s="714">
        <v>877.53</v>
      </c>
      <c r="E2369" s="555"/>
    </row>
    <row r="2370" spans="1:5" s="550" customFormat="1">
      <c r="A2370" s="553"/>
      <c r="B2370" s="679" t="s">
        <v>3401</v>
      </c>
      <c r="C2370" s="554" t="s">
        <v>1002</v>
      </c>
      <c r="D2370" s="714">
        <v>1041.53</v>
      </c>
      <c r="E2370" s="555"/>
    </row>
    <row r="2371" spans="1:5" s="550" customFormat="1">
      <c r="A2371" s="553"/>
      <c r="B2371" s="679" t="s">
        <v>3319</v>
      </c>
      <c r="C2371" s="554" t="s">
        <v>1002</v>
      </c>
      <c r="D2371" s="714">
        <v>1041.53</v>
      </c>
      <c r="E2371" s="555"/>
    </row>
    <row r="2372" spans="1:5" s="550" customFormat="1">
      <c r="A2372" s="553"/>
      <c r="B2372" s="679" t="s">
        <v>3318</v>
      </c>
      <c r="C2372" s="554" t="s">
        <v>1002</v>
      </c>
      <c r="D2372" s="714">
        <v>1041.53</v>
      </c>
      <c r="E2372" s="555"/>
    </row>
    <row r="2373" spans="1:5" s="550" customFormat="1">
      <c r="A2373" s="553"/>
      <c r="B2373" s="679" t="s">
        <v>3317</v>
      </c>
      <c r="C2373" s="554" t="s">
        <v>1002</v>
      </c>
      <c r="D2373" s="714">
        <v>1041.53</v>
      </c>
      <c r="E2373" s="555"/>
    </row>
    <row r="2374" spans="1:5" s="550" customFormat="1">
      <c r="A2374" s="553"/>
      <c r="B2374" s="679" t="s">
        <v>3121</v>
      </c>
      <c r="C2374" s="554" t="s">
        <v>1002</v>
      </c>
      <c r="D2374" s="714">
        <v>1041.53</v>
      </c>
      <c r="E2374" s="555"/>
    </row>
    <row r="2375" spans="1:5" s="550" customFormat="1">
      <c r="A2375" s="553"/>
      <c r="B2375" s="679" t="s">
        <v>3122</v>
      </c>
      <c r="C2375" s="554" t="s">
        <v>1002</v>
      </c>
      <c r="D2375" s="714">
        <v>1041.53</v>
      </c>
      <c r="E2375" s="555"/>
    </row>
    <row r="2376" spans="1:5" s="550" customFormat="1">
      <c r="A2376" s="553"/>
      <c r="B2376" s="679" t="s">
        <v>3116</v>
      </c>
      <c r="C2376" s="554" t="s">
        <v>988</v>
      </c>
      <c r="D2376" s="714">
        <v>1143.07</v>
      </c>
      <c r="E2376" s="555"/>
    </row>
    <row r="2377" spans="1:5" s="550" customFormat="1">
      <c r="A2377" s="553"/>
      <c r="B2377" s="679" t="s">
        <v>3402</v>
      </c>
      <c r="C2377" s="554" t="s">
        <v>1002</v>
      </c>
      <c r="D2377" s="714">
        <v>1041.53</v>
      </c>
      <c r="E2377" s="555"/>
    </row>
    <row r="2378" spans="1:5" s="550" customFormat="1">
      <c r="A2378" s="553"/>
      <c r="B2378" s="679" t="s">
        <v>3375</v>
      </c>
      <c r="C2378" s="554" t="s">
        <v>1002</v>
      </c>
      <c r="D2378" s="714">
        <v>1637.94</v>
      </c>
      <c r="E2378" s="555"/>
    </row>
    <row r="2379" spans="1:5" s="550" customFormat="1">
      <c r="A2379" s="553"/>
      <c r="B2379" s="679" t="s">
        <v>3403</v>
      </c>
      <c r="C2379" s="554" t="s">
        <v>988</v>
      </c>
      <c r="D2379" s="714">
        <v>1143.07</v>
      </c>
      <c r="E2379" s="555"/>
    </row>
    <row r="2380" spans="1:5" s="550" customFormat="1">
      <c r="A2380" s="553"/>
      <c r="B2380" s="679" t="s">
        <v>3404</v>
      </c>
      <c r="C2380" s="554" t="s">
        <v>1002</v>
      </c>
      <c r="D2380" s="714">
        <v>1637.94</v>
      </c>
      <c r="E2380" s="555"/>
    </row>
    <row r="2381" spans="1:5" s="550" customFormat="1">
      <c r="A2381" s="553"/>
      <c r="B2381" s="679" t="s">
        <v>3405</v>
      </c>
      <c r="C2381" s="554" t="s">
        <v>1002</v>
      </c>
      <c r="D2381" s="714">
        <v>1637.94</v>
      </c>
      <c r="E2381" s="555"/>
    </row>
    <row r="2382" spans="1:5" s="550" customFormat="1">
      <c r="A2382" s="553"/>
      <c r="B2382" s="679" t="s">
        <v>3311</v>
      </c>
      <c r="C2382" s="554" t="s">
        <v>1002</v>
      </c>
      <c r="D2382" s="714">
        <v>1637.94</v>
      </c>
      <c r="E2382" s="555"/>
    </row>
    <row r="2383" spans="1:5" s="550" customFormat="1">
      <c r="A2383" s="553"/>
      <c r="B2383" s="679" t="s">
        <v>3310</v>
      </c>
      <c r="C2383" s="554" t="s">
        <v>1002</v>
      </c>
      <c r="D2383" s="714">
        <v>1041.53</v>
      </c>
      <c r="E2383" s="555"/>
    </row>
    <row r="2384" spans="1:5" s="550" customFormat="1">
      <c r="A2384" s="553"/>
      <c r="B2384" s="679" t="s">
        <v>3189</v>
      </c>
      <c r="C2384" s="554" t="s">
        <v>1002</v>
      </c>
      <c r="D2384" s="714">
        <v>1041.53</v>
      </c>
      <c r="E2384" s="555"/>
    </row>
    <row r="2385" spans="1:5" s="550" customFormat="1">
      <c r="A2385" s="553"/>
      <c r="B2385" s="679" t="s">
        <v>3123</v>
      </c>
      <c r="C2385" s="554" t="s">
        <v>1002</v>
      </c>
      <c r="D2385" s="714">
        <v>877.53</v>
      </c>
      <c r="E2385" s="555"/>
    </row>
    <row r="2386" spans="1:5" s="550" customFormat="1">
      <c r="A2386" s="553"/>
      <c r="B2386" s="679" t="s">
        <v>3124</v>
      </c>
      <c r="C2386" s="554" t="s">
        <v>1002</v>
      </c>
      <c r="D2386" s="714">
        <v>877.53</v>
      </c>
      <c r="E2386" s="555"/>
    </row>
    <row r="2387" spans="1:5" s="550" customFormat="1">
      <c r="A2387" s="553"/>
      <c r="B2387" s="679" t="s">
        <v>3309</v>
      </c>
      <c r="C2387" s="554" t="s">
        <v>1002</v>
      </c>
      <c r="D2387" s="714">
        <v>1041.53</v>
      </c>
      <c r="E2387" s="555"/>
    </row>
    <row r="2388" spans="1:5" s="550" customFormat="1">
      <c r="A2388" s="553"/>
      <c r="B2388" s="679" t="s">
        <v>3426</v>
      </c>
      <c r="C2388" s="554" t="s">
        <v>3427</v>
      </c>
      <c r="D2388" s="714">
        <v>860430</v>
      </c>
      <c r="E2388" s="555"/>
    </row>
    <row r="2389" spans="1:5" s="550" customFormat="1">
      <c r="A2389" s="553"/>
      <c r="B2389" s="679" t="s">
        <v>3424</v>
      </c>
      <c r="C2389" s="554" t="s">
        <v>3425</v>
      </c>
      <c r="D2389" s="714">
        <v>741373.6</v>
      </c>
      <c r="E2389" s="555"/>
    </row>
    <row r="2390" spans="1:5" s="550" customFormat="1">
      <c r="A2390" s="553"/>
      <c r="B2390" s="679" t="s">
        <v>3432</v>
      </c>
      <c r="C2390" s="554" t="s">
        <v>3431</v>
      </c>
      <c r="D2390" s="714">
        <v>55555.21</v>
      </c>
      <c r="E2390" s="555"/>
    </row>
    <row r="2391" spans="1:5" s="550" customFormat="1">
      <c r="A2391" s="553"/>
      <c r="B2391" s="679" t="s">
        <v>3428</v>
      </c>
      <c r="C2391" s="554" t="s">
        <v>3429</v>
      </c>
      <c r="D2391" s="714">
        <v>311734.3</v>
      </c>
      <c r="E2391" s="555"/>
    </row>
    <row r="2392" spans="1:5" s="550" customFormat="1">
      <c r="A2392" s="553"/>
      <c r="B2392" s="679" t="s">
        <v>3430</v>
      </c>
      <c r="C2392" s="554" t="s">
        <v>3431</v>
      </c>
      <c r="D2392" s="714">
        <v>55555.21</v>
      </c>
      <c r="E2392" s="555"/>
    </row>
    <row r="2393" spans="1:5" s="550" customFormat="1">
      <c r="A2393" s="553"/>
      <c r="B2393" s="679" t="s">
        <v>3433</v>
      </c>
      <c r="C2393" s="554" t="s">
        <v>3434</v>
      </c>
      <c r="D2393" s="714">
        <v>614792.31000000006</v>
      </c>
      <c r="E2393" s="555"/>
    </row>
    <row r="2394" spans="1:5" s="550" customFormat="1">
      <c r="A2394" s="553"/>
      <c r="B2394" s="679" t="s">
        <v>3440</v>
      </c>
      <c r="C2394" s="554" t="s">
        <v>3441</v>
      </c>
      <c r="D2394" s="714">
        <v>267565.59999999998</v>
      </c>
      <c r="E2394" s="555"/>
    </row>
    <row r="2395" spans="1:5" s="550" customFormat="1">
      <c r="A2395" s="553"/>
      <c r="B2395" s="679" t="s">
        <v>3439</v>
      </c>
      <c r="C2395" s="554" t="s">
        <v>3438</v>
      </c>
      <c r="D2395" s="714">
        <v>3400</v>
      </c>
      <c r="E2395" s="555"/>
    </row>
    <row r="2396" spans="1:5" s="550" customFormat="1">
      <c r="A2396" s="553"/>
      <c r="B2396" s="679" t="s">
        <v>3435</v>
      </c>
      <c r="C2396" s="554" t="s">
        <v>3436</v>
      </c>
      <c r="D2396" s="714">
        <v>8040</v>
      </c>
      <c r="E2396" s="555"/>
    </row>
    <row r="2397" spans="1:5" s="550" customFormat="1">
      <c r="A2397" s="553"/>
      <c r="B2397" s="679" t="s">
        <v>3437</v>
      </c>
      <c r="C2397" s="554" t="s">
        <v>3438</v>
      </c>
      <c r="D2397" s="714">
        <v>3400</v>
      </c>
      <c r="E2397" s="555"/>
    </row>
    <row r="2398" spans="1:5" s="550" customFormat="1">
      <c r="A2398" s="553"/>
      <c r="B2398" s="679" t="s">
        <v>3442</v>
      </c>
      <c r="C2398" s="554" t="s">
        <v>3443</v>
      </c>
      <c r="D2398" s="714">
        <v>376.22</v>
      </c>
      <c r="E2398" s="555"/>
    </row>
    <row r="2399" spans="1:5" s="550" customFormat="1">
      <c r="A2399" s="553"/>
      <c r="B2399" s="679" t="s">
        <v>3446</v>
      </c>
      <c r="C2399" s="554" t="s">
        <v>3443</v>
      </c>
      <c r="D2399" s="714">
        <v>376.22</v>
      </c>
      <c r="E2399" s="555"/>
    </row>
    <row r="2400" spans="1:5" s="550" customFormat="1">
      <c r="A2400" s="553"/>
      <c r="B2400" s="679" t="s">
        <v>3444</v>
      </c>
      <c r="C2400" s="554" t="s">
        <v>3443</v>
      </c>
      <c r="D2400" s="714">
        <v>376.22</v>
      </c>
      <c r="E2400" s="555"/>
    </row>
    <row r="2401" spans="1:5" s="550" customFormat="1">
      <c r="A2401" s="553"/>
      <c r="B2401" s="679" t="s">
        <v>3447</v>
      </c>
      <c r="C2401" s="554" t="s">
        <v>3448</v>
      </c>
      <c r="D2401" s="714">
        <v>483230.65</v>
      </c>
      <c r="E2401" s="555"/>
    </row>
    <row r="2402" spans="1:5" s="550" customFormat="1">
      <c r="A2402" s="553"/>
      <c r="B2402" s="679" t="s">
        <v>3445</v>
      </c>
      <c r="C2402" s="554" t="s">
        <v>3443</v>
      </c>
      <c r="D2402" s="714">
        <v>376.22</v>
      </c>
      <c r="E2402" s="555"/>
    </row>
    <row r="2403" spans="1:5" s="550" customFormat="1">
      <c r="A2403" s="553"/>
      <c r="B2403" s="679" t="s">
        <v>3519</v>
      </c>
      <c r="C2403" s="554" t="s">
        <v>3520</v>
      </c>
      <c r="D2403" s="714">
        <v>12834.33</v>
      </c>
      <c r="E2403" s="555"/>
    </row>
    <row r="2404" spans="1:5" s="550" customFormat="1">
      <c r="A2404" s="553"/>
      <c r="B2404" s="679" t="s">
        <v>3499</v>
      </c>
      <c r="C2404" s="554" t="s">
        <v>3450</v>
      </c>
      <c r="D2404" s="714">
        <v>1213.58</v>
      </c>
      <c r="E2404" s="555"/>
    </row>
    <row r="2405" spans="1:5" s="550" customFormat="1">
      <c r="A2405" s="553"/>
      <c r="B2405" s="679" t="s">
        <v>3498</v>
      </c>
      <c r="C2405" s="554" t="s">
        <v>3450</v>
      </c>
      <c r="D2405" s="714">
        <v>1213.58</v>
      </c>
      <c r="E2405" s="555"/>
    </row>
    <row r="2406" spans="1:5" s="550" customFormat="1">
      <c r="A2406" s="553"/>
      <c r="B2406" s="679" t="s">
        <v>3496</v>
      </c>
      <c r="C2406" s="554" t="s">
        <v>3454</v>
      </c>
      <c r="D2406" s="714">
        <v>1056.52</v>
      </c>
      <c r="E2406" s="555"/>
    </row>
    <row r="2407" spans="1:5" s="550" customFormat="1">
      <c r="A2407" s="553"/>
      <c r="B2407" s="679" t="s">
        <v>3495</v>
      </c>
      <c r="C2407" s="554" t="s">
        <v>3454</v>
      </c>
      <c r="D2407" s="714">
        <v>1056.52</v>
      </c>
      <c r="E2407" s="555"/>
    </row>
    <row r="2408" spans="1:5" s="550" customFormat="1">
      <c r="A2408" s="553"/>
      <c r="B2408" s="679" t="s">
        <v>3518</v>
      </c>
      <c r="C2408" s="554" t="s">
        <v>3454</v>
      </c>
      <c r="D2408" s="714">
        <v>1056.52</v>
      </c>
      <c r="E2408" s="555"/>
    </row>
    <row r="2409" spans="1:5" s="550" customFormat="1">
      <c r="A2409" s="553"/>
      <c r="B2409" s="679" t="s">
        <v>3493</v>
      </c>
      <c r="C2409" s="554" t="s">
        <v>3450</v>
      </c>
      <c r="D2409" s="714">
        <v>1213.58</v>
      </c>
      <c r="E2409" s="555"/>
    </row>
    <row r="2410" spans="1:5" s="550" customFormat="1">
      <c r="A2410" s="553"/>
      <c r="B2410" s="679" t="s">
        <v>3480</v>
      </c>
      <c r="C2410" s="554" t="s">
        <v>3450</v>
      </c>
      <c r="D2410" s="714">
        <v>1213.58</v>
      </c>
      <c r="E2410" s="555"/>
    </row>
    <row r="2411" spans="1:5" s="550" customFormat="1">
      <c r="A2411" s="553"/>
      <c r="B2411" s="679" t="s">
        <v>3509</v>
      </c>
      <c r="C2411" s="554" t="s">
        <v>3450</v>
      </c>
      <c r="D2411" s="714">
        <v>1213.58</v>
      </c>
      <c r="E2411" s="555"/>
    </row>
    <row r="2412" spans="1:5" s="550" customFormat="1">
      <c r="A2412" s="553"/>
      <c r="B2412" s="679" t="s">
        <v>3508</v>
      </c>
      <c r="C2412" s="554" t="s">
        <v>3450</v>
      </c>
      <c r="D2412" s="714">
        <v>1213.58</v>
      </c>
      <c r="E2412" s="555"/>
    </row>
    <row r="2413" spans="1:5" s="550" customFormat="1">
      <c r="A2413" s="553"/>
      <c r="B2413" s="679" t="s">
        <v>3511</v>
      </c>
      <c r="C2413" s="554" t="s">
        <v>3463</v>
      </c>
      <c r="D2413" s="714">
        <v>1365.31</v>
      </c>
      <c r="E2413" s="555"/>
    </row>
    <row r="2414" spans="1:5" s="550" customFormat="1">
      <c r="A2414" s="553"/>
      <c r="B2414" s="679" t="s">
        <v>3505</v>
      </c>
      <c r="C2414" s="554" t="s">
        <v>3450</v>
      </c>
      <c r="D2414" s="714">
        <v>1213.58</v>
      </c>
      <c r="E2414" s="555"/>
    </row>
    <row r="2415" spans="1:5" s="550" customFormat="1">
      <c r="A2415" s="553"/>
      <c r="B2415" s="679" t="s">
        <v>3513</v>
      </c>
      <c r="C2415" s="554" t="s">
        <v>3450</v>
      </c>
      <c r="D2415" s="714">
        <v>1213.58</v>
      </c>
      <c r="E2415" s="555"/>
    </row>
    <row r="2416" spans="1:5" s="550" customFormat="1">
      <c r="A2416" s="553"/>
      <c r="B2416" s="679" t="s">
        <v>3525</v>
      </c>
      <c r="C2416" s="554" t="s">
        <v>3454</v>
      </c>
      <c r="D2416" s="714">
        <v>1056.52</v>
      </c>
      <c r="E2416" s="555"/>
    </row>
    <row r="2417" spans="1:5" s="550" customFormat="1">
      <c r="A2417" s="553"/>
      <c r="B2417" s="679" t="s">
        <v>3540</v>
      </c>
      <c r="C2417" s="554" t="s">
        <v>3450</v>
      </c>
      <c r="D2417" s="714">
        <v>1213.58</v>
      </c>
      <c r="E2417" s="555"/>
    </row>
    <row r="2418" spans="1:5" s="550" customFormat="1">
      <c r="A2418" s="553"/>
      <c r="B2418" s="679" t="s">
        <v>3521</v>
      </c>
      <c r="C2418" s="554" t="s">
        <v>3473</v>
      </c>
      <c r="D2418" s="714">
        <v>3929.72</v>
      </c>
      <c r="E2418" s="555"/>
    </row>
    <row r="2419" spans="1:5" s="550" customFormat="1">
      <c r="A2419" s="553"/>
      <c r="B2419" s="679" t="s">
        <v>3464</v>
      </c>
      <c r="C2419" s="554" t="s">
        <v>3450</v>
      </c>
      <c r="D2419" s="714">
        <v>1213.58</v>
      </c>
      <c r="E2419" s="555"/>
    </row>
    <row r="2420" spans="1:5" s="550" customFormat="1">
      <c r="A2420" s="553"/>
      <c r="B2420" s="679" t="s">
        <v>3501</v>
      </c>
      <c r="C2420" s="554" t="s">
        <v>3502</v>
      </c>
      <c r="D2420" s="714">
        <v>9771.84</v>
      </c>
      <c r="E2420" s="555"/>
    </row>
    <row r="2421" spans="1:5" s="550" customFormat="1">
      <c r="A2421" s="553"/>
      <c r="B2421" s="679" t="s">
        <v>3460</v>
      </c>
      <c r="C2421" s="554" t="s">
        <v>3450</v>
      </c>
      <c r="D2421" s="714">
        <v>1213.58</v>
      </c>
      <c r="E2421" s="555"/>
    </row>
    <row r="2422" spans="1:5" s="550" customFormat="1">
      <c r="A2422" s="553"/>
      <c r="B2422" s="679" t="s">
        <v>3512</v>
      </c>
      <c r="C2422" s="554" t="s">
        <v>3450</v>
      </c>
      <c r="D2422" s="714">
        <v>1213.58</v>
      </c>
      <c r="E2422" s="555"/>
    </row>
    <row r="2423" spans="1:5" s="550" customFormat="1">
      <c r="A2423" s="553"/>
      <c r="B2423" s="679" t="s">
        <v>3489</v>
      </c>
      <c r="C2423" s="554" t="s">
        <v>3454</v>
      </c>
      <c r="D2423" s="714">
        <v>1056.52</v>
      </c>
      <c r="E2423" s="555"/>
    </row>
    <row r="2424" spans="1:5" s="550" customFormat="1">
      <c r="A2424" s="553"/>
      <c r="B2424" s="679" t="s">
        <v>3457</v>
      </c>
      <c r="C2424" s="554" t="s">
        <v>3458</v>
      </c>
      <c r="D2424" s="714">
        <v>174679.02</v>
      </c>
      <c r="E2424" s="555"/>
    </row>
    <row r="2425" spans="1:5" s="550" customFormat="1">
      <c r="A2425" s="553"/>
      <c r="B2425" s="679" t="s">
        <v>3471</v>
      </c>
      <c r="C2425" s="554" t="s">
        <v>3450</v>
      </c>
      <c r="D2425" s="714">
        <v>1213.58</v>
      </c>
      <c r="E2425" s="555"/>
    </row>
    <row r="2426" spans="1:5" s="550" customFormat="1">
      <c r="A2426" s="553"/>
      <c r="B2426" s="679" t="s">
        <v>3451</v>
      </c>
      <c r="C2426" s="554" t="s">
        <v>3452</v>
      </c>
      <c r="D2426" s="714">
        <v>73389.740000000005</v>
      </c>
      <c r="E2426" s="555"/>
    </row>
    <row r="2427" spans="1:5" s="550" customFormat="1">
      <c r="A2427" s="553"/>
      <c r="B2427" s="679" t="s">
        <v>3470</v>
      </c>
      <c r="C2427" s="554" t="s">
        <v>3454</v>
      </c>
      <c r="D2427" s="714">
        <v>1056.52</v>
      </c>
      <c r="E2427" s="555"/>
    </row>
    <row r="2428" spans="1:5" s="550" customFormat="1">
      <c r="A2428" s="553"/>
      <c r="B2428" s="679" t="s">
        <v>3545</v>
      </c>
      <c r="C2428" s="554" t="s">
        <v>3475</v>
      </c>
      <c r="D2428" s="714">
        <v>3750</v>
      </c>
      <c r="E2428" s="555"/>
    </row>
    <row r="2429" spans="1:5" s="550" customFormat="1">
      <c r="A2429" s="553"/>
      <c r="B2429" s="679" t="s">
        <v>3548</v>
      </c>
      <c r="C2429" s="554" t="s">
        <v>3454</v>
      </c>
      <c r="D2429" s="714">
        <v>1056.52</v>
      </c>
      <c r="E2429" s="555"/>
    </row>
    <row r="2430" spans="1:5" s="550" customFormat="1">
      <c r="A2430" s="553"/>
      <c r="B2430" s="679" t="s">
        <v>3490</v>
      </c>
      <c r="C2430" s="554" t="s">
        <v>3450</v>
      </c>
      <c r="D2430" s="714">
        <v>1213.58</v>
      </c>
      <c r="E2430" s="555"/>
    </row>
    <row r="2431" spans="1:5" s="550" customFormat="1">
      <c r="A2431" s="553"/>
      <c r="B2431" s="679" t="s">
        <v>3477</v>
      </c>
      <c r="C2431" s="554" t="s">
        <v>3454</v>
      </c>
      <c r="D2431" s="714">
        <v>1056.52</v>
      </c>
      <c r="E2431" s="555"/>
    </row>
    <row r="2432" spans="1:5" s="550" customFormat="1">
      <c r="A2432" s="553"/>
      <c r="B2432" s="679" t="s">
        <v>3523</v>
      </c>
      <c r="C2432" s="554" t="s">
        <v>3450</v>
      </c>
      <c r="D2432" s="714">
        <v>1213.58</v>
      </c>
      <c r="E2432" s="555"/>
    </row>
    <row r="2433" spans="1:5" s="550" customFormat="1">
      <c r="A2433" s="553"/>
      <c r="B2433" s="679" t="s">
        <v>3467</v>
      </c>
      <c r="C2433" s="554" t="s">
        <v>3450</v>
      </c>
      <c r="D2433" s="714">
        <v>1213.58</v>
      </c>
      <c r="E2433" s="555"/>
    </row>
    <row r="2434" spans="1:5" s="550" customFormat="1">
      <c r="A2434" s="553"/>
      <c r="B2434" s="679" t="s">
        <v>3476</v>
      </c>
      <c r="C2434" s="554" t="s">
        <v>3454</v>
      </c>
      <c r="D2434" s="714">
        <v>1056.52</v>
      </c>
      <c r="E2434" s="555"/>
    </row>
    <row r="2435" spans="1:5" s="550" customFormat="1">
      <c r="A2435" s="553"/>
      <c r="B2435" s="679" t="s">
        <v>3462</v>
      </c>
      <c r="C2435" s="554" t="s">
        <v>3463</v>
      </c>
      <c r="D2435" s="714">
        <v>1365.31</v>
      </c>
      <c r="E2435" s="555"/>
    </row>
    <row r="2436" spans="1:5" s="550" customFormat="1">
      <c r="A2436" s="553"/>
      <c r="B2436" s="679" t="s">
        <v>3556</v>
      </c>
      <c r="C2436" s="554" t="s">
        <v>3450</v>
      </c>
      <c r="D2436" s="714">
        <v>1213.58</v>
      </c>
      <c r="E2436" s="555"/>
    </row>
    <row r="2437" spans="1:5" s="550" customFormat="1">
      <c r="A2437" s="553"/>
      <c r="B2437" s="679" t="s">
        <v>3453</v>
      </c>
      <c r="C2437" s="554" t="s">
        <v>3454</v>
      </c>
      <c r="D2437" s="714">
        <v>1056.52</v>
      </c>
      <c r="E2437" s="555"/>
    </row>
    <row r="2438" spans="1:5" s="550" customFormat="1">
      <c r="A2438" s="553"/>
      <c r="B2438" s="679" t="s">
        <v>3559</v>
      </c>
      <c r="C2438" s="554" t="s">
        <v>3450</v>
      </c>
      <c r="D2438" s="714">
        <v>1213.58</v>
      </c>
      <c r="E2438" s="555"/>
    </row>
    <row r="2439" spans="1:5" s="550" customFormat="1">
      <c r="A2439" s="553"/>
      <c r="B2439" s="679" t="s">
        <v>3466</v>
      </c>
      <c r="C2439" s="554" t="s">
        <v>3454</v>
      </c>
      <c r="D2439" s="714">
        <v>1056.52</v>
      </c>
      <c r="E2439" s="555"/>
    </row>
    <row r="2440" spans="1:5" s="550" customFormat="1">
      <c r="A2440" s="553"/>
      <c r="B2440" s="679" t="s">
        <v>3554</v>
      </c>
      <c r="C2440" s="554" t="s">
        <v>3454</v>
      </c>
      <c r="D2440" s="714">
        <v>1056.52</v>
      </c>
      <c r="E2440" s="555"/>
    </row>
    <row r="2441" spans="1:5" s="550" customFormat="1">
      <c r="A2441" s="553"/>
      <c r="B2441" s="679" t="s">
        <v>3555</v>
      </c>
      <c r="C2441" s="554" t="s">
        <v>3454</v>
      </c>
      <c r="D2441" s="714">
        <v>1056.52</v>
      </c>
      <c r="E2441" s="555"/>
    </row>
    <row r="2442" spans="1:5" s="550" customFormat="1">
      <c r="A2442" s="553"/>
      <c r="B2442" s="679" t="s">
        <v>3500</v>
      </c>
      <c r="C2442" s="554" t="s">
        <v>3454</v>
      </c>
      <c r="D2442" s="714">
        <v>1056.52</v>
      </c>
      <c r="E2442" s="555"/>
    </row>
    <row r="2443" spans="1:5" s="550" customFormat="1">
      <c r="A2443" s="553"/>
      <c r="B2443" s="679" t="s">
        <v>3561</v>
      </c>
      <c r="C2443" s="554" t="s">
        <v>3454</v>
      </c>
      <c r="D2443" s="714">
        <v>1056.52</v>
      </c>
      <c r="E2443" s="555"/>
    </row>
    <row r="2444" spans="1:5" s="550" customFormat="1">
      <c r="A2444" s="553"/>
      <c r="B2444" s="679" t="s">
        <v>3492</v>
      </c>
      <c r="C2444" s="554" t="s">
        <v>3450</v>
      </c>
      <c r="D2444" s="714">
        <v>1213.58</v>
      </c>
      <c r="E2444" s="555"/>
    </row>
    <row r="2445" spans="1:5" s="550" customFormat="1">
      <c r="A2445" s="553"/>
      <c r="B2445" s="679" t="s">
        <v>3449</v>
      </c>
      <c r="C2445" s="554" t="s">
        <v>3450</v>
      </c>
      <c r="D2445" s="714">
        <v>1213.58</v>
      </c>
      <c r="E2445" s="555"/>
    </row>
    <row r="2446" spans="1:5" s="550" customFormat="1">
      <c r="A2446" s="553"/>
      <c r="B2446" s="679" t="s">
        <v>3506</v>
      </c>
      <c r="C2446" s="554" t="s">
        <v>3454</v>
      </c>
      <c r="D2446" s="714">
        <v>1056.52</v>
      </c>
      <c r="E2446" s="555"/>
    </row>
    <row r="2447" spans="1:5" s="550" customFormat="1">
      <c r="A2447" s="553"/>
      <c r="B2447" s="679" t="s">
        <v>3536</v>
      </c>
      <c r="C2447" s="554" t="s">
        <v>3454</v>
      </c>
      <c r="D2447" s="714">
        <v>1056.52</v>
      </c>
      <c r="E2447" s="555"/>
    </row>
    <row r="2448" spans="1:5" s="550" customFormat="1">
      <c r="A2448" s="553"/>
      <c r="B2448" s="679" t="s">
        <v>3478</v>
      </c>
      <c r="C2448" s="554" t="s">
        <v>3450</v>
      </c>
      <c r="D2448" s="714">
        <v>1213.58</v>
      </c>
      <c r="E2448" s="555"/>
    </row>
    <row r="2449" spans="1:5" s="550" customFormat="1">
      <c r="A2449" s="553"/>
      <c r="B2449" s="679" t="s">
        <v>3479</v>
      </c>
      <c r="C2449" s="554" t="s">
        <v>3450</v>
      </c>
      <c r="D2449" s="714">
        <v>1213.58</v>
      </c>
      <c r="E2449" s="555"/>
    </row>
    <row r="2450" spans="1:5" s="550" customFormat="1">
      <c r="A2450" s="553"/>
      <c r="B2450" s="679" t="s">
        <v>3533</v>
      </c>
      <c r="C2450" s="554" t="s">
        <v>3534</v>
      </c>
      <c r="D2450" s="714">
        <v>5626.8</v>
      </c>
      <c r="E2450" s="555"/>
    </row>
    <row r="2451" spans="1:5" s="550" customFormat="1">
      <c r="A2451" s="553"/>
      <c r="B2451" s="679" t="s">
        <v>3549</v>
      </c>
      <c r="C2451" s="554" t="s">
        <v>3454</v>
      </c>
      <c r="D2451" s="714">
        <v>1056.52</v>
      </c>
      <c r="E2451" s="555"/>
    </row>
    <row r="2452" spans="1:5" s="550" customFormat="1">
      <c r="A2452" s="553"/>
      <c r="B2452" s="679" t="s">
        <v>3550</v>
      </c>
      <c r="C2452" s="554" t="s">
        <v>3454</v>
      </c>
      <c r="D2452" s="714">
        <v>1056.52</v>
      </c>
      <c r="E2452" s="555"/>
    </row>
    <row r="2453" spans="1:5" s="550" customFormat="1">
      <c r="A2453" s="553"/>
      <c r="B2453" s="679" t="s">
        <v>3538</v>
      </c>
      <c r="C2453" s="554" t="s">
        <v>3454</v>
      </c>
      <c r="D2453" s="714">
        <v>1056.52</v>
      </c>
      <c r="E2453" s="555"/>
    </row>
    <row r="2454" spans="1:5" s="550" customFormat="1">
      <c r="A2454" s="553"/>
      <c r="B2454" s="679" t="s">
        <v>3541</v>
      </c>
      <c r="C2454" s="554" t="s">
        <v>3463</v>
      </c>
      <c r="D2454" s="714">
        <v>1365.31</v>
      </c>
      <c r="E2454" s="555"/>
    </row>
    <row r="2455" spans="1:5" s="550" customFormat="1">
      <c r="A2455" s="553"/>
      <c r="B2455" s="679" t="s">
        <v>3544</v>
      </c>
      <c r="C2455" s="554" t="s">
        <v>3463</v>
      </c>
      <c r="D2455" s="714">
        <v>1365.31</v>
      </c>
      <c r="E2455" s="555"/>
    </row>
    <row r="2456" spans="1:5" s="550" customFormat="1">
      <c r="A2456" s="553"/>
      <c r="B2456" s="679" t="s">
        <v>3482</v>
      </c>
      <c r="C2456" s="554" t="s">
        <v>3483</v>
      </c>
      <c r="D2456" s="714">
        <v>173014</v>
      </c>
      <c r="E2456" s="555"/>
    </row>
    <row r="2457" spans="1:5" s="550" customFormat="1">
      <c r="A2457" s="553"/>
      <c r="B2457" s="679" t="s">
        <v>3522</v>
      </c>
      <c r="C2457" s="554" t="s">
        <v>3504</v>
      </c>
      <c r="D2457" s="714">
        <v>108489.18</v>
      </c>
      <c r="E2457" s="555"/>
    </row>
    <row r="2458" spans="1:5" s="550" customFormat="1">
      <c r="A2458" s="553"/>
      <c r="B2458" s="679" t="s">
        <v>3488</v>
      </c>
      <c r="C2458" s="554" t="s">
        <v>3454</v>
      </c>
      <c r="D2458" s="714">
        <v>1056.52</v>
      </c>
      <c r="E2458" s="555"/>
    </row>
    <row r="2459" spans="1:5" s="550" customFormat="1">
      <c r="A2459" s="553"/>
      <c r="B2459" s="679" t="s">
        <v>3537</v>
      </c>
      <c r="C2459" s="554" t="s">
        <v>3473</v>
      </c>
      <c r="D2459" s="714">
        <v>3929.72</v>
      </c>
      <c r="E2459" s="555"/>
    </row>
    <row r="2460" spans="1:5" s="550" customFormat="1">
      <c r="A2460" s="553"/>
      <c r="B2460" s="679" t="s">
        <v>3487</v>
      </c>
      <c r="C2460" s="554" t="s">
        <v>3450</v>
      </c>
      <c r="D2460" s="714">
        <v>1213.58</v>
      </c>
      <c r="E2460" s="555"/>
    </row>
    <row r="2461" spans="1:5" s="550" customFormat="1">
      <c r="A2461" s="553"/>
      <c r="B2461" s="679" t="s">
        <v>3491</v>
      </c>
      <c r="C2461" s="554" t="s">
        <v>3458</v>
      </c>
      <c r="D2461" s="714">
        <v>174679.02</v>
      </c>
      <c r="E2461" s="555"/>
    </row>
    <row r="2462" spans="1:5" s="550" customFormat="1">
      <c r="A2462" s="553"/>
      <c r="B2462" s="679" t="s">
        <v>3539</v>
      </c>
      <c r="C2462" s="554" t="s">
        <v>3454</v>
      </c>
      <c r="D2462" s="714">
        <v>1056.52</v>
      </c>
      <c r="E2462" s="555"/>
    </row>
    <row r="2463" spans="1:5" s="550" customFormat="1">
      <c r="A2463" s="553"/>
      <c r="B2463" s="679" t="s">
        <v>3542</v>
      </c>
      <c r="C2463" s="554" t="s">
        <v>3473</v>
      </c>
      <c r="D2463" s="714">
        <v>3929.72</v>
      </c>
      <c r="E2463" s="555"/>
    </row>
    <row r="2464" spans="1:5" s="550" customFormat="1">
      <c r="A2464" s="553"/>
      <c r="B2464" s="679" t="s">
        <v>3526</v>
      </c>
      <c r="C2464" s="554" t="s">
        <v>3473</v>
      </c>
      <c r="D2464" s="714">
        <v>3929.72</v>
      </c>
      <c r="E2464" s="555"/>
    </row>
    <row r="2465" spans="1:5" s="550" customFormat="1">
      <c r="A2465" s="553"/>
      <c r="B2465" s="679" t="s">
        <v>3543</v>
      </c>
      <c r="C2465" s="554" t="s">
        <v>3454</v>
      </c>
      <c r="D2465" s="714">
        <v>1056.52</v>
      </c>
      <c r="E2465" s="555"/>
    </row>
    <row r="2466" spans="1:5" s="550" customFormat="1">
      <c r="A2466" s="553"/>
      <c r="B2466" s="679" t="s">
        <v>3514</v>
      </c>
      <c r="C2466" s="554" t="s">
        <v>3454</v>
      </c>
      <c r="D2466" s="714">
        <v>1056.52</v>
      </c>
      <c r="E2466" s="555"/>
    </row>
    <row r="2467" spans="1:5" s="550" customFormat="1">
      <c r="A2467" s="553"/>
      <c r="B2467" s="679" t="s">
        <v>3562</v>
      </c>
      <c r="C2467" s="554" t="s">
        <v>3448</v>
      </c>
      <c r="D2467" s="714">
        <v>13500</v>
      </c>
      <c r="E2467" s="555"/>
    </row>
    <row r="2468" spans="1:5" s="550" customFormat="1">
      <c r="A2468" s="553"/>
      <c r="B2468" s="679" t="s">
        <v>3485</v>
      </c>
      <c r="C2468" s="554" t="s">
        <v>3475</v>
      </c>
      <c r="D2468" s="714">
        <v>3750</v>
      </c>
      <c r="E2468" s="555"/>
    </row>
    <row r="2469" spans="1:5" s="550" customFormat="1">
      <c r="A2469" s="553"/>
      <c r="B2469" s="679" t="s">
        <v>3484</v>
      </c>
      <c r="C2469" s="554" t="s">
        <v>3454</v>
      </c>
      <c r="D2469" s="714">
        <v>1056.52</v>
      </c>
      <c r="E2469" s="555"/>
    </row>
    <row r="2470" spans="1:5" s="550" customFormat="1">
      <c r="A2470" s="553"/>
      <c r="B2470" s="679" t="s">
        <v>3510</v>
      </c>
      <c r="C2470" s="554" t="s">
        <v>3450</v>
      </c>
      <c r="D2470" s="714">
        <v>1213.58</v>
      </c>
      <c r="E2470" s="555"/>
    </row>
    <row r="2471" spans="1:5" s="550" customFormat="1">
      <c r="A2471" s="553"/>
      <c r="B2471" s="679" t="s">
        <v>3557</v>
      </c>
      <c r="C2471" s="554" t="s">
        <v>3454</v>
      </c>
      <c r="D2471" s="714">
        <v>1056.52</v>
      </c>
      <c r="E2471" s="555"/>
    </row>
    <row r="2472" spans="1:5" s="550" customFormat="1">
      <c r="A2472" s="553"/>
      <c r="B2472" s="679" t="s">
        <v>3494</v>
      </c>
      <c r="C2472" s="554" t="s">
        <v>3450</v>
      </c>
      <c r="D2472" s="714">
        <v>1213.58</v>
      </c>
      <c r="E2472" s="555"/>
    </row>
    <row r="2473" spans="1:5" s="550" customFormat="1">
      <c r="A2473" s="553"/>
      <c r="B2473" s="679" t="s">
        <v>3472</v>
      </c>
      <c r="C2473" s="554" t="s">
        <v>3473</v>
      </c>
      <c r="D2473" s="714">
        <v>3929.72</v>
      </c>
      <c r="E2473" s="555"/>
    </row>
    <row r="2474" spans="1:5" s="550" customFormat="1">
      <c r="A2474" s="553"/>
      <c r="B2474" s="679" t="s">
        <v>3497</v>
      </c>
      <c r="C2474" s="554" t="s">
        <v>3450</v>
      </c>
      <c r="D2474" s="714">
        <v>1213.58</v>
      </c>
      <c r="E2474" s="555"/>
    </row>
    <row r="2475" spans="1:5" s="550" customFormat="1">
      <c r="A2475" s="553"/>
      <c r="B2475" s="679" t="s">
        <v>3474</v>
      </c>
      <c r="C2475" s="554" t="s">
        <v>3475</v>
      </c>
      <c r="D2475" s="714">
        <v>3750</v>
      </c>
      <c r="E2475" s="555"/>
    </row>
    <row r="2476" spans="1:5" s="550" customFormat="1">
      <c r="A2476" s="553"/>
      <c r="B2476" s="679" t="s">
        <v>3503</v>
      </c>
      <c r="C2476" s="554" t="s">
        <v>3504</v>
      </c>
      <c r="D2476" s="714">
        <v>108489.18</v>
      </c>
      <c r="E2476" s="555"/>
    </row>
    <row r="2477" spans="1:5" s="550" customFormat="1">
      <c r="A2477" s="553"/>
      <c r="B2477" s="679" t="s">
        <v>3516</v>
      </c>
      <c r="C2477" s="554" t="s">
        <v>3454</v>
      </c>
      <c r="D2477" s="714">
        <v>1056.52</v>
      </c>
      <c r="E2477" s="555"/>
    </row>
    <row r="2478" spans="1:5" s="550" customFormat="1">
      <c r="A2478" s="553"/>
      <c r="B2478" s="679" t="s">
        <v>3456</v>
      </c>
      <c r="C2478" s="554" t="s">
        <v>3450</v>
      </c>
      <c r="D2478" s="714">
        <v>1213.58</v>
      </c>
      <c r="E2478" s="555"/>
    </row>
    <row r="2479" spans="1:5" s="550" customFormat="1">
      <c r="A2479" s="553"/>
      <c r="B2479" s="679" t="s">
        <v>3527</v>
      </c>
      <c r="C2479" s="554" t="s">
        <v>3454</v>
      </c>
      <c r="D2479" s="714">
        <v>1056.52</v>
      </c>
      <c r="E2479" s="555"/>
    </row>
    <row r="2480" spans="1:5" s="550" customFormat="1">
      <c r="A2480" s="553"/>
      <c r="B2480" s="679" t="s">
        <v>3528</v>
      </c>
      <c r="C2480" s="554" t="s">
        <v>3473</v>
      </c>
      <c r="D2480" s="714">
        <v>3929.72</v>
      </c>
      <c r="E2480" s="555"/>
    </row>
    <row r="2481" spans="1:5" s="550" customFormat="1">
      <c r="A2481" s="553"/>
      <c r="B2481" s="679" t="s">
        <v>3529</v>
      </c>
      <c r="C2481" s="554" t="s">
        <v>3450</v>
      </c>
      <c r="D2481" s="714">
        <v>1213.58</v>
      </c>
      <c r="E2481" s="555"/>
    </row>
    <row r="2482" spans="1:5" s="550" customFormat="1">
      <c r="A2482" s="553"/>
      <c r="B2482" s="679" t="s">
        <v>3530</v>
      </c>
      <c r="C2482" s="554" t="s">
        <v>3450</v>
      </c>
      <c r="D2482" s="714">
        <v>1213.58</v>
      </c>
      <c r="E2482" s="555"/>
    </row>
    <row r="2483" spans="1:5" s="550" customFormat="1">
      <c r="A2483" s="553"/>
      <c r="B2483" s="679" t="s">
        <v>3515</v>
      </c>
      <c r="C2483" s="554" t="s">
        <v>3454</v>
      </c>
      <c r="D2483" s="714">
        <v>1056.52</v>
      </c>
      <c r="E2483" s="555"/>
    </row>
    <row r="2484" spans="1:5" s="550" customFormat="1">
      <c r="A2484" s="553"/>
      <c r="B2484" s="679" t="s">
        <v>3468</v>
      </c>
      <c r="C2484" s="554" t="s">
        <v>3469</v>
      </c>
      <c r="D2484" s="714">
        <v>6008.21</v>
      </c>
      <c r="E2484" s="555"/>
    </row>
    <row r="2485" spans="1:5" s="550" customFormat="1">
      <c r="A2485" s="553"/>
      <c r="B2485" s="679" t="s">
        <v>3553</v>
      </c>
      <c r="C2485" s="554" t="s">
        <v>3454</v>
      </c>
      <c r="D2485" s="714">
        <v>1056.52</v>
      </c>
      <c r="E2485" s="555"/>
    </row>
    <row r="2486" spans="1:5" s="550" customFormat="1">
      <c r="A2486" s="553"/>
      <c r="B2486" s="679" t="s">
        <v>3552</v>
      </c>
      <c r="C2486" s="554" t="s">
        <v>3450</v>
      </c>
      <c r="D2486" s="714">
        <v>1213.58</v>
      </c>
      <c r="E2486" s="555"/>
    </row>
    <row r="2487" spans="1:5" s="550" customFormat="1">
      <c r="A2487" s="553"/>
      <c r="B2487" s="679" t="s">
        <v>3486</v>
      </c>
      <c r="C2487" s="554" t="s">
        <v>3450</v>
      </c>
      <c r="D2487" s="714">
        <v>1213.58</v>
      </c>
      <c r="E2487" s="555"/>
    </row>
    <row r="2488" spans="1:5" s="550" customFormat="1">
      <c r="A2488" s="553"/>
      <c r="B2488" s="679" t="s">
        <v>3481</v>
      </c>
      <c r="C2488" s="554" t="s">
        <v>3450</v>
      </c>
      <c r="D2488" s="714">
        <v>1213.58</v>
      </c>
      <c r="E2488" s="555"/>
    </row>
    <row r="2489" spans="1:5" s="550" customFormat="1">
      <c r="A2489" s="553"/>
      <c r="B2489" s="679" t="s">
        <v>3551</v>
      </c>
      <c r="C2489" s="554" t="s">
        <v>3450</v>
      </c>
      <c r="D2489" s="714">
        <v>1213.58</v>
      </c>
      <c r="E2489" s="555"/>
    </row>
    <row r="2490" spans="1:5" s="550" customFormat="1">
      <c r="A2490" s="553"/>
      <c r="B2490" s="679" t="s">
        <v>3517</v>
      </c>
      <c r="C2490" s="554" t="s">
        <v>3463</v>
      </c>
      <c r="D2490" s="714">
        <v>1365.31</v>
      </c>
      <c r="E2490" s="555"/>
    </row>
    <row r="2491" spans="1:5" s="550" customFormat="1">
      <c r="A2491" s="553"/>
      <c r="B2491" s="679" t="s">
        <v>3507</v>
      </c>
      <c r="C2491" s="554" t="s">
        <v>3452</v>
      </c>
      <c r="D2491" s="714">
        <v>73389.740000000005</v>
      </c>
      <c r="E2491" s="555"/>
    </row>
    <row r="2492" spans="1:5" s="550" customFormat="1">
      <c r="A2492" s="553"/>
      <c r="B2492" s="679" t="s">
        <v>3531</v>
      </c>
      <c r="C2492" s="554" t="s">
        <v>3520</v>
      </c>
      <c r="D2492" s="714">
        <v>12834.33</v>
      </c>
      <c r="E2492" s="555"/>
    </row>
    <row r="2493" spans="1:5" s="550" customFormat="1">
      <c r="A2493" s="553"/>
      <c r="B2493" s="679" t="s">
        <v>3560</v>
      </c>
      <c r="C2493" s="554" t="s">
        <v>3450</v>
      </c>
      <c r="D2493" s="714">
        <v>1213.58</v>
      </c>
      <c r="E2493" s="555"/>
    </row>
    <row r="2494" spans="1:5" s="550" customFormat="1">
      <c r="A2494" s="553"/>
      <c r="B2494" s="679" t="s">
        <v>3558</v>
      </c>
      <c r="C2494" s="554" t="s">
        <v>3450</v>
      </c>
      <c r="D2494" s="714">
        <v>1213.58</v>
      </c>
      <c r="E2494" s="555"/>
    </row>
    <row r="2495" spans="1:5" s="550" customFormat="1">
      <c r="A2495" s="553"/>
      <c r="B2495" s="679" t="s">
        <v>3459</v>
      </c>
      <c r="C2495" s="554" t="s">
        <v>3454</v>
      </c>
      <c r="D2495" s="714">
        <v>1056.52</v>
      </c>
      <c r="E2495" s="555"/>
    </row>
    <row r="2496" spans="1:5" s="550" customFormat="1">
      <c r="A2496" s="553"/>
      <c r="B2496" s="679" t="s">
        <v>3546</v>
      </c>
      <c r="C2496" s="554" t="s">
        <v>3463</v>
      </c>
      <c r="D2496" s="714">
        <v>1365.31</v>
      </c>
      <c r="E2496" s="555"/>
    </row>
    <row r="2497" spans="1:5" s="550" customFormat="1">
      <c r="A2497" s="553"/>
      <c r="B2497" s="679" t="s">
        <v>3547</v>
      </c>
      <c r="C2497" s="554" t="s">
        <v>3454</v>
      </c>
      <c r="D2497" s="714">
        <v>1056.52</v>
      </c>
      <c r="E2497" s="555"/>
    </row>
    <row r="2498" spans="1:5" s="550" customFormat="1">
      <c r="A2498" s="553"/>
      <c r="B2498" s="679" t="s">
        <v>3535</v>
      </c>
      <c r="C2498" s="554" t="s">
        <v>3450</v>
      </c>
      <c r="D2498" s="714">
        <v>1213.58</v>
      </c>
      <c r="E2498" s="555"/>
    </row>
    <row r="2499" spans="1:5" s="550" customFormat="1">
      <c r="A2499" s="553"/>
      <c r="B2499" s="679" t="s">
        <v>3461</v>
      </c>
      <c r="C2499" s="554" t="s">
        <v>3454</v>
      </c>
      <c r="D2499" s="714">
        <v>1056.52</v>
      </c>
      <c r="E2499" s="555"/>
    </row>
    <row r="2500" spans="1:5" s="550" customFormat="1">
      <c r="A2500" s="553"/>
      <c r="B2500" s="679" t="s">
        <v>3532</v>
      </c>
      <c r="C2500" s="554" t="s">
        <v>3454</v>
      </c>
      <c r="D2500" s="714">
        <v>1056.52</v>
      </c>
      <c r="E2500" s="555"/>
    </row>
    <row r="2501" spans="1:5" s="550" customFormat="1">
      <c r="A2501" s="553"/>
      <c r="B2501" s="679" t="s">
        <v>3455</v>
      </c>
      <c r="C2501" s="554" t="s">
        <v>3450</v>
      </c>
      <c r="D2501" s="714">
        <v>1213.58</v>
      </c>
      <c r="E2501" s="555"/>
    </row>
    <row r="2502" spans="1:5" s="550" customFormat="1">
      <c r="A2502" s="553"/>
      <c r="B2502" s="679" t="s">
        <v>3524</v>
      </c>
      <c r="C2502" s="554" t="s">
        <v>3473</v>
      </c>
      <c r="D2502" s="714">
        <v>3929.72</v>
      </c>
      <c r="E2502" s="555"/>
    </row>
    <row r="2503" spans="1:5" s="550" customFormat="1">
      <c r="A2503" s="553"/>
      <c r="B2503" s="679" t="s">
        <v>3465</v>
      </c>
      <c r="C2503" s="554" t="s">
        <v>3450</v>
      </c>
      <c r="D2503" s="714">
        <v>1213.58</v>
      </c>
      <c r="E2503" s="555"/>
    </row>
    <row r="2504" spans="1:5" s="550" customFormat="1">
      <c r="A2504" s="553"/>
      <c r="B2504" s="679" t="s">
        <v>3569</v>
      </c>
      <c r="C2504" s="554" t="s">
        <v>3570</v>
      </c>
      <c r="D2504" s="714">
        <v>1748.7</v>
      </c>
      <c r="E2504" s="555"/>
    </row>
    <row r="2505" spans="1:5" s="550" customFormat="1">
      <c r="A2505" s="553"/>
      <c r="B2505" s="679" t="s">
        <v>3563</v>
      </c>
      <c r="C2505" s="554" t="s">
        <v>3564</v>
      </c>
      <c r="D2505" s="714">
        <v>6264</v>
      </c>
      <c r="E2505" s="555"/>
    </row>
    <row r="2506" spans="1:5" s="550" customFormat="1">
      <c r="A2506" s="553"/>
      <c r="B2506" s="679" t="s">
        <v>3565</v>
      </c>
      <c r="C2506" s="554" t="s">
        <v>3566</v>
      </c>
      <c r="D2506" s="714">
        <v>2677.5</v>
      </c>
      <c r="E2506" s="555"/>
    </row>
    <row r="2507" spans="1:5" s="550" customFormat="1">
      <c r="A2507" s="553"/>
      <c r="B2507" s="679" t="s">
        <v>3567</v>
      </c>
      <c r="C2507" s="554" t="s">
        <v>3568</v>
      </c>
      <c r="D2507" s="714">
        <v>2427.3000000000002</v>
      </c>
      <c r="E2507" s="555"/>
    </row>
    <row r="2508" spans="1:5" s="550" customFormat="1">
      <c r="A2508" s="553"/>
      <c r="B2508" s="679" t="s">
        <v>3619</v>
      </c>
      <c r="C2508" s="554" t="s">
        <v>3575</v>
      </c>
      <c r="D2508" s="714">
        <v>1726.47</v>
      </c>
      <c r="E2508" s="555"/>
    </row>
    <row r="2509" spans="1:5" s="550" customFormat="1">
      <c r="A2509" s="553"/>
      <c r="B2509" s="679" t="s">
        <v>3584</v>
      </c>
      <c r="C2509" s="554" t="s">
        <v>3585</v>
      </c>
      <c r="D2509" s="714">
        <v>24795</v>
      </c>
      <c r="E2509" s="555"/>
    </row>
    <row r="2510" spans="1:5" s="550" customFormat="1">
      <c r="A2510" s="553"/>
      <c r="B2510" s="679" t="s">
        <v>3586</v>
      </c>
      <c r="C2510" s="554" t="s">
        <v>3572</v>
      </c>
      <c r="D2510" s="714">
        <v>983.33</v>
      </c>
      <c r="E2510" s="555"/>
    </row>
    <row r="2511" spans="1:5" s="550" customFormat="1">
      <c r="A2511" s="553"/>
      <c r="B2511" s="679" t="s">
        <v>3587</v>
      </c>
      <c r="C2511" s="554" t="s">
        <v>3588</v>
      </c>
      <c r="D2511" s="714">
        <v>256999.14</v>
      </c>
      <c r="E2511" s="555"/>
    </row>
    <row r="2512" spans="1:5" s="550" customFormat="1">
      <c r="A2512" s="553"/>
      <c r="B2512" s="679" t="s">
        <v>3594</v>
      </c>
      <c r="C2512" s="554" t="s">
        <v>3575</v>
      </c>
      <c r="D2512" s="714">
        <v>1726.47</v>
      </c>
      <c r="E2512" s="555"/>
    </row>
    <row r="2513" spans="1:5" s="550" customFormat="1">
      <c r="A2513" s="553"/>
      <c r="B2513" s="679" t="s">
        <v>3602</v>
      </c>
      <c r="C2513" s="554" t="s">
        <v>3572</v>
      </c>
      <c r="D2513" s="714">
        <v>983.33</v>
      </c>
      <c r="E2513" s="555"/>
    </row>
    <row r="2514" spans="1:5" s="550" customFormat="1">
      <c r="A2514" s="553"/>
      <c r="B2514" s="679" t="s">
        <v>3607</v>
      </c>
      <c r="C2514" s="554" t="s">
        <v>3575</v>
      </c>
      <c r="D2514" s="714">
        <v>1726.47</v>
      </c>
      <c r="E2514" s="555"/>
    </row>
    <row r="2515" spans="1:5" s="550" customFormat="1">
      <c r="A2515" s="553"/>
      <c r="B2515" s="679" t="s">
        <v>3608</v>
      </c>
      <c r="C2515" s="554" t="s">
        <v>3609</v>
      </c>
      <c r="D2515" s="714">
        <v>215416.66</v>
      </c>
      <c r="E2515" s="555"/>
    </row>
    <row r="2516" spans="1:5" s="550" customFormat="1">
      <c r="A2516" s="553"/>
      <c r="B2516" s="679" t="s">
        <v>3583</v>
      </c>
      <c r="C2516" s="554" t="s">
        <v>3572</v>
      </c>
      <c r="D2516" s="714">
        <v>983.33</v>
      </c>
      <c r="E2516" s="555"/>
    </row>
    <row r="2517" spans="1:5" s="550" customFormat="1">
      <c r="A2517" s="553"/>
      <c r="B2517" s="679" t="s">
        <v>3581</v>
      </c>
      <c r="C2517" s="554" t="s">
        <v>3575</v>
      </c>
      <c r="D2517" s="714">
        <v>1726.47</v>
      </c>
      <c r="E2517" s="555"/>
    </row>
    <row r="2518" spans="1:5">
      <c r="A2518" s="561"/>
      <c r="B2518" s="193" t="s">
        <v>3618</v>
      </c>
      <c r="C2518" s="712" t="s">
        <v>3572</v>
      </c>
      <c r="D2518" s="715">
        <v>983.33</v>
      </c>
      <c r="E2518" s="560"/>
    </row>
    <row r="2519" spans="1:5">
      <c r="A2519" s="561"/>
      <c r="B2519" s="193" t="s">
        <v>3576</v>
      </c>
      <c r="C2519" s="712" t="s">
        <v>3575</v>
      </c>
      <c r="D2519" s="715">
        <v>1726.47</v>
      </c>
      <c r="E2519" s="560"/>
    </row>
    <row r="2520" spans="1:5">
      <c r="A2520" s="561"/>
      <c r="B2520" s="193" t="s">
        <v>3611</v>
      </c>
      <c r="C2520" s="712" t="s">
        <v>3585</v>
      </c>
      <c r="D2520" s="715">
        <v>24795</v>
      </c>
      <c r="E2520" s="560"/>
    </row>
    <row r="2521" spans="1:5">
      <c r="A2521" s="561"/>
      <c r="B2521" s="193" t="s">
        <v>3571</v>
      </c>
      <c r="C2521" s="558" t="s">
        <v>3572</v>
      </c>
      <c r="D2521" s="559">
        <v>983.33</v>
      </c>
      <c r="E2521" s="560"/>
    </row>
    <row r="2522" spans="1:5">
      <c r="A2522" s="561"/>
      <c r="B2522" s="193" t="s">
        <v>3595</v>
      </c>
      <c r="C2522" s="558" t="s">
        <v>3575</v>
      </c>
      <c r="D2522" s="559">
        <v>1726.47</v>
      </c>
      <c r="E2522" s="560"/>
    </row>
    <row r="2523" spans="1:5">
      <c r="A2523" s="561"/>
      <c r="B2523" s="193" t="s">
        <v>3613</v>
      </c>
      <c r="C2523" s="558" t="s">
        <v>3575</v>
      </c>
      <c r="D2523" s="559">
        <v>1726.47</v>
      </c>
      <c r="E2523" s="560"/>
    </row>
    <row r="2524" spans="1:5">
      <c r="A2524" s="561"/>
      <c r="B2524" s="193" t="s">
        <v>3612</v>
      </c>
      <c r="C2524" s="558" t="s">
        <v>3572</v>
      </c>
      <c r="D2524" s="559">
        <v>983.33</v>
      </c>
      <c r="E2524" s="560"/>
    </row>
    <row r="2525" spans="1:5">
      <c r="A2525" s="561"/>
      <c r="B2525" s="193" t="s">
        <v>3591</v>
      </c>
      <c r="C2525" s="558" t="s">
        <v>3572</v>
      </c>
      <c r="D2525" s="559">
        <v>983.33</v>
      </c>
      <c r="E2525" s="560"/>
    </row>
    <row r="2526" spans="1:5">
      <c r="A2526" s="561"/>
      <c r="B2526" s="193" t="s">
        <v>3610</v>
      </c>
      <c r="C2526" s="558" t="s">
        <v>3599</v>
      </c>
      <c r="D2526" s="559">
        <v>31450</v>
      </c>
      <c r="E2526" s="560"/>
    </row>
    <row r="2527" spans="1:5">
      <c r="A2527" s="561"/>
      <c r="B2527" s="193" t="s">
        <v>3606</v>
      </c>
      <c r="C2527" s="558" t="s">
        <v>3575</v>
      </c>
      <c r="D2527" s="559">
        <v>1726.47</v>
      </c>
      <c r="E2527" s="560"/>
    </row>
    <row r="2528" spans="1:5">
      <c r="A2528" s="561"/>
      <c r="B2528" s="193" t="s">
        <v>3603</v>
      </c>
      <c r="C2528" s="558" t="s">
        <v>3604</v>
      </c>
      <c r="D2528" s="559">
        <v>124999</v>
      </c>
      <c r="E2528" s="560"/>
    </row>
    <row r="2529" spans="1:5">
      <c r="A2529" s="561"/>
      <c r="B2529" s="193" t="s">
        <v>3589</v>
      </c>
      <c r="C2529" s="558" t="s">
        <v>3572</v>
      </c>
      <c r="D2529" s="559">
        <v>983.33</v>
      </c>
      <c r="E2529" s="560"/>
    </row>
    <row r="2530" spans="1:5">
      <c r="A2530" s="561"/>
      <c r="B2530" s="193" t="s">
        <v>3615</v>
      </c>
      <c r="C2530" s="558" t="s">
        <v>3572</v>
      </c>
      <c r="D2530" s="559">
        <v>983.33</v>
      </c>
      <c r="E2530" s="560"/>
    </row>
    <row r="2531" spans="1:5">
      <c r="A2531" s="561"/>
      <c r="B2531" s="193" t="s">
        <v>3574</v>
      </c>
      <c r="C2531" s="558" t="s">
        <v>3575</v>
      </c>
      <c r="D2531" s="559">
        <v>1726.47</v>
      </c>
      <c r="E2531" s="560"/>
    </row>
    <row r="2532" spans="1:5">
      <c r="A2532" s="561"/>
      <c r="B2532" s="193" t="s">
        <v>3601</v>
      </c>
      <c r="C2532" s="558" t="s">
        <v>3575</v>
      </c>
      <c r="D2532" s="559">
        <v>1726.47</v>
      </c>
      <c r="E2532" s="560"/>
    </row>
    <row r="2533" spans="1:5">
      <c r="A2533" s="561"/>
      <c r="B2533" s="193" t="s">
        <v>3590</v>
      </c>
      <c r="C2533" s="558" t="s">
        <v>3585</v>
      </c>
      <c r="D2533" s="559">
        <v>24795</v>
      </c>
      <c r="E2533" s="560"/>
    </row>
    <row r="2534" spans="1:5">
      <c r="A2534" s="561"/>
      <c r="B2534" s="193" t="s">
        <v>3592</v>
      </c>
      <c r="C2534" s="558" t="s">
        <v>3593</v>
      </c>
      <c r="D2534" s="559">
        <v>4677.99</v>
      </c>
      <c r="E2534" s="560"/>
    </row>
    <row r="2535" spans="1:5">
      <c r="A2535" s="561"/>
      <c r="B2535" s="193" t="s">
        <v>3596</v>
      </c>
      <c r="C2535" s="558" t="s">
        <v>3597</v>
      </c>
      <c r="D2535" s="559">
        <v>712655.66</v>
      </c>
      <c r="E2535" s="560"/>
    </row>
    <row r="2536" spans="1:5">
      <c r="A2536" s="556"/>
      <c r="B2536" s="193" t="s">
        <v>3578</v>
      </c>
      <c r="C2536" s="558" t="s">
        <v>3579</v>
      </c>
      <c r="D2536" s="559">
        <v>1078000</v>
      </c>
      <c r="E2536" s="560"/>
    </row>
    <row r="2537" spans="1:5">
      <c r="A2537" s="556"/>
      <c r="B2537" s="193" t="s">
        <v>3614</v>
      </c>
      <c r="C2537" s="558" t="s">
        <v>3575</v>
      </c>
      <c r="D2537" s="559">
        <v>1726.47</v>
      </c>
      <c r="E2537" s="560"/>
    </row>
    <row r="2538" spans="1:5">
      <c r="A2538" s="556"/>
      <c r="B2538" s="193" t="s">
        <v>3582</v>
      </c>
      <c r="C2538" s="558" t="s">
        <v>3572</v>
      </c>
      <c r="D2538" s="559">
        <v>983.33</v>
      </c>
      <c r="E2538" s="560"/>
    </row>
    <row r="2539" spans="1:5">
      <c r="A2539" s="556"/>
      <c r="B2539" s="193" t="s">
        <v>3620</v>
      </c>
      <c r="C2539" s="558" t="s">
        <v>3572</v>
      </c>
      <c r="D2539" s="559">
        <v>983.33</v>
      </c>
      <c r="E2539" s="560"/>
    </row>
    <row r="2540" spans="1:5">
      <c r="A2540" s="556"/>
      <c r="B2540" s="193" t="s">
        <v>3621</v>
      </c>
      <c r="C2540" s="558" t="s">
        <v>3572</v>
      </c>
      <c r="D2540" s="559">
        <v>983.33</v>
      </c>
      <c r="E2540" s="560"/>
    </row>
    <row r="2541" spans="1:5">
      <c r="A2541" s="556"/>
      <c r="B2541" s="193" t="s">
        <v>3577</v>
      </c>
      <c r="C2541" s="558" t="s">
        <v>3572</v>
      </c>
      <c r="D2541" s="559">
        <v>983.33</v>
      </c>
      <c r="E2541" s="560"/>
    </row>
    <row r="2542" spans="1:5">
      <c r="A2542" s="556"/>
      <c r="B2542" s="193" t="s">
        <v>3580</v>
      </c>
      <c r="C2542" s="558" t="s">
        <v>3575</v>
      </c>
      <c r="D2542" s="559">
        <v>1726.47</v>
      </c>
      <c r="E2542" s="560"/>
    </row>
    <row r="2543" spans="1:5">
      <c r="A2543" s="556"/>
      <c r="B2543" s="193" t="s">
        <v>3598</v>
      </c>
      <c r="C2543" s="558" t="s">
        <v>3599</v>
      </c>
      <c r="D2543" s="559">
        <v>31450</v>
      </c>
      <c r="E2543" s="560"/>
    </row>
    <row r="2544" spans="1:5">
      <c r="A2544" s="556"/>
      <c r="B2544" s="193" t="s">
        <v>3616</v>
      </c>
      <c r="C2544" s="558" t="s">
        <v>3585</v>
      </c>
      <c r="D2544" s="559">
        <v>24795</v>
      </c>
      <c r="E2544" s="560"/>
    </row>
    <row r="2545" spans="1:9">
      <c r="A2545" s="556"/>
      <c r="B2545" s="193" t="s">
        <v>3600</v>
      </c>
      <c r="C2545" s="558" t="s">
        <v>3575</v>
      </c>
      <c r="D2545" s="559">
        <v>1726.47</v>
      </c>
      <c r="E2545" s="560"/>
    </row>
    <row r="2546" spans="1:9">
      <c r="A2546" s="556"/>
      <c r="B2546" s="193" t="s">
        <v>3605</v>
      </c>
      <c r="C2546" s="558" t="s">
        <v>3575</v>
      </c>
      <c r="D2546" s="559">
        <v>1726.47</v>
      </c>
      <c r="E2546" s="560"/>
    </row>
    <row r="2547" spans="1:9">
      <c r="A2547" s="556"/>
      <c r="B2547" s="193" t="s">
        <v>3617</v>
      </c>
      <c r="C2547" s="558" t="s">
        <v>3572</v>
      </c>
      <c r="D2547" s="559">
        <v>983.33</v>
      </c>
      <c r="E2547" s="560"/>
    </row>
    <row r="2548" spans="1:9">
      <c r="A2548" s="556"/>
      <c r="B2548" s="193" t="s">
        <v>3573</v>
      </c>
      <c r="C2548" s="558" t="s">
        <v>3427</v>
      </c>
      <c r="D2548" s="559">
        <v>315000</v>
      </c>
      <c r="E2548" s="560"/>
    </row>
    <row r="2549" spans="1:9">
      <c r="A2549" s="556"/>
      <c r="B2549" s="193" t="s">
        <v>4179</v>
      </c>
      <c r="C2549" s="558" t="s">
        <v>3572</v>
      </c>
      <c r="D2549" s="559">
        <v>983.33</v>
      </c>
      <c r="E2549" s="560"/>
    </row>
    <row r="2550" spans="1:9">
      <c r="A2550" s="556"/>
      <c r="B2550" s="193" t="s">
        <v>3622</v>
      </c>
      <c r="C2550" s="558" t="s">
        <v>3623</v>
      </c>
      <c r="D2550" s="559">
        <v>1995.73</v>
      </c>
      <c r="E2550" s="560"/>
    </row>
    <row r="2551" spans="1:9">
      <c r="A2551" s="563"/>
      <c r="B2551" s="680" t="s">
        <v>3624</v>
      </c>
      <c r="C2551" s="565"/>
      <c r="D2551" s="566">
        <v>14617373.289999999</v>
      </c>
      <c r="E2551" s="567"/>
    </row>
    <row r="2552" spans="1:9">
      <c r="A2552" s="568"/>
      <c r="B2552" s="569"/>
      <c r="C2552" s="677"/>
      <c r="D2552" s="678">
        <f>SUM(D8:D2551)</f>
        <v>28850681.450000115</v>
      </c>
      <c r="E2552" s="677"/>
    </row>
    <row r="2553" spans="1:9">
      <c r="A2553" s="165"/>
      <c r="B2553" s="165"/>
      <c r="C2553" s="165"/>
      <c r="E2553" s="89"/>
      <c r="F2553" s="89"/>
      <c r="G2553" s="165"/>
      <c r="H2553" s="165"/>
      <c r="I2553" s="165"/>
    </row>
  </sheetData>
  <mergeCells count="1">
    <mergeCell ref="B1:C1"/>
  </mergeCells>
  <pageMargins left="0.7" right="0.7" top="0.75" bottom="0.75" header="0.3" footer="0.3"/>
  <pageSetup scale="53" orientation="portrait" horizontalDpi="4294967293" verticalDpi="4294967293" r:id="rId1"/>
  <colBreaks count="1" manualBreakCount="1">
    <brk id="6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zoomScale="80" zoomScaleNormal="80" workbookViewId="0">
      <selection activeCell="C15" sqref="C15"/>
    </sheetView>
  </sheetViews>
  <sheetFormatPr baseColWidth="10" defaultRowHeight="12.75"/>
  <cols>
    <col min="1" max="1" width="4.85546875" style="545" customWidth="1"/>
    <col min="2" max="2" width="30.85546875" style="545" customWidth="1"/>
    <col min="3" max="3" width="75.28515625" style="545" customWidth="1"/>
    <col min="4" max="4" width="24.7109375" style="545" customWidth="1"/>
    <col min="5" max="5" width="4.85546875" style="545" customWidth="1"/>
    <col min="6" max="256" width="11.42578125" style="545"/>
    <col min="257" max="257" width="4.85546875" style="545" customWidth="1"/>
    <col min="258" max="258" width="30.85546875" style="545" customWidth="1"/>
    <col min="259" max="259" width="84.42578125" style="545" customWidth="1"/>
    <col min="260" max="260" width="42.7109375" style="545" customWidth="1"/>
    <col min="261" max="261" width="4.85546875" style="545" customWidth="1"/>
    <col min="262" max="512" width="11.42578125" style="545"/>
    <col min="513" max="513" width="4.85546875" style="545" customWidth="1"/>
    <col min="514" max="514" width="30.85546875" style="545" customWidth="1"/>
    <col min="515" max="515" width="84.42578125" style="545" customWidth="1"/>
    <col min="516" max="516" width="42.7109375" style="545" customWidth="1"/>
    <col min="517" max="517" width="4.85546875" style="545" customWidth="1"/>
    <col min="518" max="768" width="11.42578125" style="545"/>
    <col min="769" max="769" width="4.85546875" style="545" customWidth="1"/>
    <col min="770" max="770" width="30.85546875" style="545" customWidth="1"/>
    <col min="771" max="771" width="84.42578125" style="545" customWidth="1"/>
    <col min="772" max="772" width="42.7109375" style="545" customWidth="1"/>
    <col min="773" max="773" width="4.85546875" style="545" customWidth="1"/>
    <col min="774" max="1024" width="11.42578125" style="545"/>
    <col min="1025" max="1025" width="4.85546875" style="545" customWidth="1"/>
    <col min="1026" max="1026" width="30.85546875" style="545" customWidth="1"/>
    <col min="1027" max="1027" width="84.42578125" style="545" customWidth="1"/>
    <col min="1028" max="1028" width="42.7109375" style="545" customWidth="1"/>
    <col min="1029" max="1029" width="4.85546875" style="545" customWidth="1"/>
    <col min="1030" max="1280" width="11.42578125" style="545"/>
    <col min="1281" max="1281" width="4.85546875" style="545" customWidth="1"/>
    <col min="1282" max="1282" width="30.85546875" style="545" customWidth="1"/>
    <col min="1283" max="1283" width="84.42578125" style="545" customWidth="1"/>
    <col min="1284" max="1284" width="42.7109375" style="545" customWidth="1"/>
    <col min="1285" max="1285" width="4.85546875" style="545" customWidth="1"/>
    <col min="1286" max="1536" width="11.42578125" style="545"/>
    <col min="1537" max="1537" width="4.85546875" style="545" customWidth="1"/>
    <col min="1538" max="1538" width="30.85546875" style="545" customWidth="1"/>
    <col min="1539" max="1539" width="84.42578125" style="545" customWidth="1"/>
    <col min="1540" max="1540" width="42.7109375" style="545" customWidth="1"/>
    <col min="1541" max="1541" width="4.85546875" style="545" customWidth="1"/>
    <col min="1542" max="1792" width="11.42578125" style="545"/>
    <col min="1793" max="1793" width="4.85546875" style="545" customWidth="1"/>
    <col min="1794" max="1794" width="30.85546875" style="545" customWidth="1"/>
    <col min="1795" max="1795" width="84.42578125" style="545" customWidth="1"/>
    <col min="1796" max="1796" width="42.7109375" style="545" customWidth="1"/>
    <col min="1797" max="1797" width="4.85546875" style="545" customWidth="1"/>
    <col min="1798" max="2048" width="11.42578125" style="545"/>
    <col min="2049" max="2049" width="4.85546875" style="545" customWidth="1"/>
    <col min="2050" max="2050" width="30.85546875" style="545" customWidth="1"/>
    <col min="2051" max="2051" width="84.42578125" style="545" customWidth="1"/>
    <col min="2052" max="2052" width="42.7109375" style="545" customWidth="1"/>
    <col min="2053" max="2053" width="4.85546875" style="545" customWidth="1"/>
    <col min="2054" max="2304" width="11.42578125" style="545"/>
    <col min="2305" max="2305" width="4.85546875" style="545" customWidth="1"/>
    <col min="2306" max="2306" width="30.85546875" style="545" customWidth="1"/>
    <col min="2307" max="2307" width="84.42578125" style="545" customWidth="1"/>
    <col min="2308" max="2308" width="42.7109375" style="545" customWidth="1"/>
    <col min="2309" max="2309" width="4.85546875" style="545" customWidth="1"/>
    <col min="2310" max="2560" width="11.42578125" style="545"/>
    <col min="2561" max="2561" width="4.85546875" style="545" customWidth="1"/>
    <col min="2562" max="2562" width="30.85546875" style="545" customWidth="1"/>
    <col min="2563" max="2563" width="84.42578125" style="545" customWidth="1"/>
    <col min="2564" max="2564" width="42.7109375" style="545" customWidth="1"/>
    <col min="2565" max="2565" width="4.85546875" style="545" customWidth="1"/>
    <col min="2566" max="2816" width="11.42578125" style="545"/>
    <col min="2817" max="2817" width="4.85546875" style="545" customWidth="1"/>
    <col min="2818" max="2818" width="30.85546875" style="545" customWidth="1"/>
    <col min="2819" max="2819" width="84.42578125" style="545" customWidth="1"/>
    <col min="2820" max="2820" width="42.7109375" style="545" customWidth="1"/>
    <col min="2821" max="2821" width="4.85546875" style="545" customWidth="1"/>
    <col min="2822" max="3072" width="11.42578125" style="545"/>
    <col min="3073" max="3073" width="4.85546875" style="545" customWidth="1"/>
    <col min="3074" max="3074" width="30.85546875" style="545" customWidth="1"/>
    <col min="3075" max="3075" width="84.42578125" style="545" customWidth="1"/>
    <col min="3076" max="3076" width="42.7109375" style="545" customWidth="1"/>
    <col min="3077" max="3077" width="4.85546875" style="545" customWidth="1"/>
    <col min="3078" max="3328" width="11.42578125" style="545"/>
    <col min="3329" max="3329" width="4.85546875" style="545" customWidth="1"/>
    <col min="3330" max="3330" width="30.85546875" style="545" customWidth="1"/>
    <col min="3331" max="3331" width="84.42578125" style="545" customWidth="1"/>
    <col min="3332" max="3332" width="42.7109375" style="545" customWidth="1"/>
    <col min="3333" max="3333" width="4.85546875" style="545" customWidth="1"/>
    <col min="3334" max="3584" width="11.42578125" style="545"/>
    <col min="3585" max="3585" width="4.85546875" style="545" customWidth="1"/>
    <col min="3586" max="3586" width="30.85546875" style="545" customWidth="1"/>
    <col min="3587" max="3587" width="84.42578125" style="545" customWidth="1"/>
    <col min="3588" max="3588" width="42.7109375" style="545" customWidth="1"/>
    <col min="3589" max="3589" width="4.85546875" style="545" customWidth="1"/>
    <col min="3590" max="3840" width="11.42578125" style="545"/>
    <col min="3841" max="3841" width="4.85546875" style="545" customWidth="1"/>
    <col min="3842" max="3842" width="30.85546875" style="545" customWidth="1"/>
    <col min="3843" max="3843" width="84.42578125" style="545" customWidth="1"/>
    <col min="3844" max="3844" width="42.7109375" style="545" customWidth="1"/>
    <col min="3845" max="3845" width="4.85546875" style="545" customWidth="1"/>
    <col min="3846" max="4096" width="11.42578125" style="545"/>
    <col min="4097" max="4097" width="4.85546875" style="545" customWidth="1"/>
    <col min="4098" max="4098" width="30.85546875" style="545" customWidth="1"/>
    <col min="4099" max="4099" width="84.42578125" style="545" customWidth="1"/>
    <col min="4100" max="4100" width="42.7109375" style="545" customWidth="1"/>
    <col min="4101" max="4101" width="4.85546875" style="545" customWidth="1"/>
    <col min="4102" max="4352" width="11.42578125" style="545"/>
    <col min="4353" max="4353" width="4.85546875" style="545" customWidth="1"/>
    <col min="4354" max="4354" width="30.85546875" style="545" customWidth="1"/>
    <col min="4355" max="4355" width="84.42578125" style="545" customWidth="1"/>
    <col min="4356" max="4356" width="42.7109375" style="545" customWidth="1"/>
    <col min="4357" max="4357" width="4.85546875" style="545" customWidth="1"/>
    <col min="4358" max="4608" width="11.42578125" style="545"/>
    <col min="4609" max="4609" width="4.85546875" style="545" customWidth="1"/>
    <col min="4610" max="4610" width="30.85546875" style="545" customWidth="1"/>
    <col min="4611" max="4611" width="84.42578125" style="545" customWidth="1"/>
    <col min="4612" max="4612" width="42.7109375" style="545" customWidth="1"/>
    <col min="4613" max="4613" width="4.85546875" style="545" customWidth="1"/>
    <col min="4614" max="4864" width="11.42578125" style="545"/>
    <col min="4865" max="4865" width="4.85546875" style="545" customWidth="1"/>
    <col min="4866" max="4866" width="30.85546875" style="545" customWidth="1"/>
    <col min="4867" max="4867" width="84.42578125" style="545" customWidth="1"/>
    <col min="4868" max="4868" width="42.7109375" style="545" customWidth="1"/>
    <col min="4869" max="4869" width="4.85546875" style="545" customWidth="1"/>
    <col min="4870" max="5120" width="11.42578125" style="545"/>
    <col min="5121" max="5121" width="4.85546875" style="545" customWidth="1"/>
    <col min="5122" max="5122" width="30.85546875" style="545" customWidth="1"/>
    <col min="5123" max="5123" width="84.42578125" style="545" customWidth="1"/>
    <col min="5124" max="5124" width="42.7109375" style="545" customWidth="1"/>
    <col min="5125" max="5125" width="4.85546875" style="545" customWidth="1"/>
    <col min="5126" max="5376" width="11.42578125" style="545"/>
    <col min="5377" max="5377" width="4.85546875" style="545" customWidth="1"/>
    <col min="5378" max="5378" width="30.85546875" style="545" customWidth="1"/>
    <col min="5379" max="5379" width="84.42578125" style="545" customWidth="1"/>
    <col min="5380" max="5380" width="42.7109375" style="545" customWidth="1"/>
    <col min="5381" max="5381" width="4.85546875" style="545" customWidth="1"/>
    <col min="5382" max="5632" width="11.42578125" style="545"/>
    <col min="5633" max="5633" width="4.85546875" style="545" customWidth="1"/>
    <col min="5634" max="5634" width="30.85546875" style="545" customWidth="1"/>
    <col min="5635" max="5635" width="84.42578125" style="545" customWidth="1"/>
    <col min="5636" max="5636" width="42.7109375" style="545" customWidth="1"/>
    <col min="5637" max="5637" width="4.85546875" style="545" customWidth="1"/>
    <col min="5638" max="5888" width="11.42578125" style="545"/>
    <col min="5889" max="5889" width="4.85546875" style="545" customWidth="1"/>
    <col min="5890" max="5890" width="30.85546875" style="545" customWidth="1"/>
    <col min="5891" max="5891" width="84.42578125" style="545" customWidth="1"/>
    <col min="5892" max="5892" width="42.7109375" style="545" customWidth="1"/>
    <col min="5893" max="5893" width="4.85546875" style="545" customWidth="1"/>
    <col min="5894" max="6144" width="11.42578125" style="545"/>
    <col min="6145" max="6145" width="4.85546875" style="545" customWidth="1"/>
    <col min="6146" max="6146" width="30.85546875" style="545" customWidth="1"/>
    <col min="6147" max="6147" width="84.42578125" style="545" customWidth="1"/>
    <col min="6148" max="6148" width="42.7109375" style="545" customWidth="1"/>
    <col min="6149" max="6149" width="4.85546875" style="545" customWidth="1"/>
    <col min="6150" max="6400" width="11.42578125" style="545"/>
    <col min="6401" max="6401" width="4.85546875" style="545" customWidth="1"/>
    <col min="6402" max="6402" width="30.85546875" style="545" customWidth="1"/>
    <col min="6403" max="6403" width="84.42578125" style="545" customWidth="1"/>
    <col min="6404" max="6404" width="42.7109375" style="545" customWidth="1"/>
    <col min="6405" max="6405" width="4.85546875" style="545" customWidth="1"/>
    <col min="6406" max="6656" width="11.42578125" style="545"/>
    <col min="6657" max="6657" width="4.85546875" style="545" customWidth="1"/>
    <col min="6658" max="6658" width="30.85546875" style="545" customWidth="1"/>
    <col min="6659" max="6659" width="84.42578125" style="545" customWidth="1"/>
    <col min="6660" max="6660" width="42.7109375" style="545" customWidth="1"/>
    <col min="6661" max="6661" width="4.85546875" style="545" customWidth="1"/>
    <col min="6662" max="6912" width="11.42578125" style="545"/>
    <col min="6913" max="6913" width="4.85546875" style="545" customWidth="1"/>
    <col min="6914" max="6914" width="30.85546875" style="545" customWidth="1"/>
    <col min="6915" max="6915" width="84.42578125" style="545" customWidth="1"/>
    <col min="6916" max="6916" width="42.7109375" style="545" customWidth="1"/>
    <col min="6917" max="6917" width="4.85546875" style="545" customWidth="1"/>
    <col min="6918" max="7168" width="11.42578125" style="545"/>
    <col min="7169" max="7169" width="4.85546875" style="545" customWidth="1"/>
    <col min="7170" max="7170" width="30.85546875" style="545" customWidth="1"/>
    <col min="7171" max="7171" width="84.42578125" style="545" customWidth="1"/>
    <col min="7172" max="7172" width="42.7109375" style="545" customWidth="1"/>
    <col min="7173" max="7173" width="4.85546875" style="545" customWidth="1"/>
    <col min="7174" max="7424" width="11.42578125" style="545"/>
    <col min="7425" max="7425" width="4.85546875" style="545" customWidth="1"/>
    <col min="7426" max="7426" width="30.85546875" style="545" customWidth="1"/>
    <col min="7427" max="7427" width="84.42578125" style="545" customWidth="1"/>
    <col min="7428" max="7428" width="42.7109375" style="545" customWidth="1"/>
    <col min="7429" max="7429" width="4.85546875" style="545" customWidth="1"/>
    <col min="7430" max="7680" width="11.42578125" style="545"/>
    <col min="7681" max="7681" width="4.85546875" style="545" customWidth="1"/>
    <col min="7682" max="7682" width="30.85546875" style="545" customWidth="1"/>
    <col min="7683" max="7683" width="84.42578125" style="545" customWidth="1"/>
    <col min="7684" max="7684" width="42.7109375" style="545" customWidth="1"/>
    <col min="7685" max="7685" width="4.85546875" style="545" customWidth="1"/>
    <col min="7686" max="7936" width="11.42578125" style="545"/>
    <col min="7937" max="7937" width="4.85546875" style="545" customWidth="1"/>
    <col min="7938" max="7938" width="30.85546875" style="545" customWidth="1"/>
    <col min="7939" max="7939" width="84.42578125" style="545" customWidth="1"/>
    <col min="7940" max="7940" width="42.7109375" style="545" customWidth="1"/>
    <col min="7941" max="7941" width="4.85546875" style="545" customWidth="1"/>
    <col min="7942" max="8192" width="11.42578125" style="545"/>
    <col min="8193" max="8193" width="4.85546875" style="545" customWidth="1"/>
    <col min="8194" max="8194" width="30.85546875" style="545" customWidth="1"/>
    <col min="8195" max="8195" width="84.42578125" style="545" customWidth="1"/>
    <col min="8196" max="8196" width="42.7109375" style="545" customWidth="1"/>
    <col min="8197" max="8197" width="4.85546875" style="545" customWidth="1"/>
    <col min="8198" max="8448" width="11.42578125" style="545"/>
    <col min="8449" max="8449" width="4.85546875" style="545" customWidth="1"/>
    <col min="8450" max="8450" width="30.85546875" style="545" customWidth="1"/>
    <col min="8451" max="8451" width="84.42578125" style="545" customWidth="1"/>
    <col min="8452" max="8452" width="42.7109375" style="545" customWidth="1"/>
    <col min="8453" max="8453" width="4.85546875" style="545" customWidth="1"/>
    <col min="8454" max="8704" width="11.42578125" style="545"/>
    <col min="8705" max="8705" width="4.85546875" style="545" customWidth="1"/>
    <col min="8706" max="8706" width="30.85546875" style="545" customWidth="1"/>
    <col min="8707" max="8707" width="84.42578125" style="545" customWidth="1"/>
    <col min="8708" max="8708" width="42.7109375" style="545" customWidth="1"/>
    <col min="8709" max="8709" width="4.85546875" style="545" customWidth="1"/>
    <col min="8710" max="8960" width="11.42578125" style="545"/>
    <col min="8961" max="8961" width="4.85546875" style="545" customWidth="1"/>
    <col min="8962" max="8962" width="30.85546875" style="545" customWidth="1"/>
    <col min="8963" max="8963" width="84.42578125" style="545" customWidth="1"/>
    <col min="8964" max="8964" width="42.7109375" style="545" customWidth="1"/>
    <col min="8965" max="8965" width="4.85546875" style="545" customWidth="1"/>
    <col min="8966" max="9216" width="11.42578125" style="545"/>
    <col min="9217" max="9217" width="4.85546875" style="545" customWidth="1"/>
    <col min="9218" max="9218" width="30.85546875" style="545" customWidth="1"/>
    <col min="9219" max="9219" width="84.42578125" style="545" customWidth="1"/>
    <col min="9220" max="9220" width="42.7109375" style="545" customWidth="1"/>
    <col min="9221" max="9221" width="4.85546875" style="545" customWidth="1"/>
    <col min="9222" max="9472" width="11.42578125" style="545"/>
    <col min="9473" max="9473" width="4.85546875" style="545" customWidth="1"/>
    <col min="9474" max="9474" width="30.85546875" style="545" customWidth="1"/>
    <col min="9475" max="9475" width="84.42578125" style="545" customWidth="1"/>
    <col min="9476" max="9476" width="42.7109375" style="545" customWidth="1"/>
    <col min="9477" max="9477" width="4.85546875" style="545" customWidth="1"/>
    <col min="9478" max="9728" width="11.42578125" style="545"/>
    <col min="9729" max="9729" width="4.85546875" style="545" customWidth="1"/>
    <col min="9730" max="9730" width="30.85546875" style="545" customWidth="1"/>
    <col min="9731" max="9731" width="84.42578125" style="545" customWidth="1"/>
    <col min="9732" max="9732" width="42.7109375" style="545" customWidth="1"/>
    <col min="9733" max="9733" width="4.85546875" style="545" customWidth="1"/>
    <col min="9734" max="9984" width="11.42578125" style="545"/>
    <col min="9985" max="9985" width="4.85546875" style="545" customWidth="1"/>
    <col min="9986" max="9986" width="30.85546875" style="545" customWidth="1"/>
    <col min="9987" max="9987" width="84.42578125" style="545" customWidth="1"/>
    <col min="9988" max="9988" width="42.7109375" style="545" customWidth="1"/>
    <col min="9989" max="9989" width="4.85546875" style="545" customWidth="1"/>
    <col min="9990" max="10240" width="11.42578125" style="545"/>
    <col min="10241" max="10241" width="4.85546875" style="545" customWidth="1"/>
    <col min="10242" max="10242" width="30.85546875" style="545" customWidth="1"/>
    <col min="10243" max="10243" width="84.42578125" style="545" customWidth="1"/>
    <col min="10244" max="10244" width="42.7109375" style="545" customWidth="1"/>
    <col min="10245" max="10245" width="4.85546875" style="545" customWidth="1"/>
    <col min="10246" max="10496" width="11.42578125" style="545"/>
    <col min="10497" max="10497" width="4.85546875" style="545" customWidth="1"/>
    <col min="10498" max="10498" width="30.85546875" style="545" customWidth="1"/>
    <col min="10499" max="10499" width="84.42578125" style="545" customWidth="1"/>
    <col min="10500" max="10500" width="42.7109375" style="545" customWidth="1"/>
    <col min="10501" max="10501" width="4.85546875" style="545" customWidth="1"/>
    <col min="10502" max="10752" width="11.42578125" style="545"/>
    <col min="10753" max="10753" width="4.85546875" style="545" customWidth="1"/>
    <col min="10754" max="10754" width="30.85546875" style="545" customWidth="1"/>
    <col min="10755" max="10755" width="84.42578125" style="545" customWidth="1"/>
    <col min="10756" max="10756" width="42.7109375" style="545" customWidth="1"/>
    <col min="10757" max="10757" width="4.85546875" style="545" customWidth="1"/>
    <col min="10758" max="11008" width="11.42578125" style="545"/>
    <col min="11009" max="11009" width="4.85546875" style="545" customWidth="1"/>
    <col min="11010" max="11010" width="30.85546875" style="545" customWidth="1"/>
    <col min="11011" max="11011" width="84.42578125" style="545" customWidth="1"/>
    <col min="11012" max="11012" width="42.7109375" style="545" customWidth="1"/>
    <col min="11013" max="11013" width="4.85546875" style="545" customWidth="1"/>
    <col min="11014" max="11264" width="11.42578125" style="545"/>
    <col min="11265" max="11265" width="4.85546875" style="545" customWidth="1"/>
    <col min="11266" max="11266" width="30.85546875" style="545" customWidth="1"/>
    <col min="11267" max="11267" width="84.42578125" style="545" customWidth="1"/>
    <col min="11268" max="11268" width="42.7109375" style="545" customWidth="1"/>
    <col min="11269" max="11269" width="4.85546875" style="545" customWidth="1"/>
    <col min="11270" max="11520" width="11.42578125" style="545"/>
    <col min="11521" max="11521" width="4.85546875" style="545" customWidth="1"/>
    <col min="11522" max="11522" width="30.85546875" style="545" customWidth="1"/>
    <col min="11523" max="11523" width="84.42578125" style="545" customWidth="1"/>
    <col min="11524" max="11524" width="42.7109375" style="545" customWidth="1"/>
    <col min="11525" max="11525" width="4.85546875" style="545" customWidth="1"/>
    <col min="11526" max="11776" width="11.42578125" style="545"/>
    <col min="11777" max="11777" width="4.85546875" style="545" customWidth="1"/>
    <col min="11778" max="11778" width="30.85546875" style="545" customWidth="1"/>
    <col min="11779" max="11779" width="84.42578125" style="545" customWidth="1"/>
    <col min="11780" max="11780" width="42.7109375" style="545" customWidth="1"/>
    <col min="11781" max="11781" width="4.85546875" style="545" customWidth="1"/>
    <col min="11782" max="12032" width="11.42578125" style="545"/>
    <col min="12033" max="12033" width="4.85546875" style="545" customWidth="1"/>
    <col min="12034" max="12034" width="30.85546875" style="545" customWidth="1"/>
    <col min="12035" max="12035" width="84.42578125" style="545" customWidth="1"/>
    <col min="12036" max="12036" width="42.7109375" style="545" customWidth="1"/>
    <col min="12037" max="12037" width="4.85546875" style="545" customWidth="1"/>
    <col min="12038" max="12288" width="11.42578125" style="545"/>
    <col min="12289" max="12289" width="4.85546875" style="545" customWidth="1"/>
    <col min="12290" max="12290" width="30.85546875" style="545" customWidth="1"/>
    <col min="12291" max="12291" width="84.42578125" style="545" customWidth="1"/>
    <col min="12292" max="12292" width="42.7109375" style="545" customWidth="1"/>
    <col min="12293" max="12293" width="4.85546875" style="545" customWidth="1"/>
    <col min="12294" max="12544" width="11.42578125" style="545"/>
    <col min="12545" max="12545" width="4.85546875" style="545" customWidth="1"/>
    <col min="12546" max="12546" width="30.85546875" style="545" customWidth="1"/>
    <col min="12547" max="12547" width="84.42578125" style="545" customWidth="1"/>
    <col min="12548" max="12548" width="42.7109375" style="545" customWidth="1"/>
    <col min="12549" max="12549" width="4.85546875" style="545" customWidth="1"/>
    <col min="12550" max="12800" width="11.42578125" style="545"/>
    <col min="12801" max="12801" width="4.85546875" style="545" customWidth="1"/>
    <col min="12802" max="12802" width="30.85546875" style="545" customWidth="1"/>
    <col min="12803" max="12803" width="84.42578125" style="545" customWidth="1"/>
    <col min="12804" max="12804" width="42.7109375" style="545" customWidth="1"/>
    <col min="12805" max="12805" width="4.85546875" style="545" customWidth="1"/>
    <col min="12806" max="13056" width="11.42578125" style="545"/>
    <col min="13057" max="13057" width="4.85546875" style="545" customWidth="1"/>
    <col min="13058" max="13058" width="30.85546875" style="545" customWidth="1"/>
    <col min="13059" max="13059" width="84.42578125" style="545" customWidth="1"/>
    <col min="13060" max="13060" width="42.7109375" style="545" customWidth="1"/>
    <col min="13061" max="13061" width="4.85546875" style="545" customWidth="1"/>
    <col min="13062" max="13312" width="11.42578125" style="545"/>
    <col min="13313" max="13313" width="4.85546875" style="545" customWidth="1"/>
    <col min="13314" max="13314" width="30.85546875" style="545" customWidth="1"/>
    <col min="13315" max="13315" width="84.42578125" style="545" customWidth="1"/>
    <col min="13316" max="13316" width="42.7109375" style="545" customWidth="1"/>
    <col min="13317" max="13317" width="4.85546875" style="545" customWidth="1"/>
    <col min="13318" max="13568" width="11.42578125" style="545"/>
    <col min="13569" max="13569" width="4.85546875" style="545" customWidth="1"/>
    <col min="13570" max="13570" width="30.85546875" style="545" customWidth="1"/>
    <col min="13571" max="13571" width="84.42578125" style="545" customWidth="1"/>
    <col min="13572" max="13572" width="42.7109375" style="545" customWidth="1"/>
    <col min="13573" max="13573" width="4.85546875" style="545" customWidth="1"/>
    <col min="13574" max="13824" width="11.42578125" style="545"/>
    <col min="13825" max="13825" width="4.85546875" style="545" customWidth="1"/>
    <col min="13826" max="13826" width="30.85546875" style="545" customWidth="1"/>
    <col min="13827" max="13827" width="84.42578125" style="545" customWidth="1"/>
    <col min="13828" max="13828" width="42.7109375" style="545" customWidth="1"/>
    <col min="13829" max="13829" width="4.85546875" style="545" customWidth="1"/>
    <col min="13830" max="14080" width="11.42578125" style="545"/>
    <col min="14081" max="14081" width="4.85546875" style="545" customWidth="1"/>
    <col min="14082" max="14082" width="30.85546875" style="545" customWidth="1"/>
    <col min="14083" max="14083" width="84.42578125" style="545" customWidth="1"/>
    <col min="14084" max="14084" width="42.7109375" style="545" customWidth="1"/>
    <col min="14085" max="14085" width="4.85546875" style="545" customWidth="1"/>
    <col min="14086" max="14336" width="11.42578125" style="545"/>
    <col min="14337" max="14337" width="4.85546875" style="545" customWidth="1"/>
    <col min="14338" max="14338" width="30.85546875" style="545" customWidth="1"/>
    <col min="14339" max="14339" width="84.42578125" style="545" customWidth="1"/>
    <col min="14340" max="14340" width="42.7109375" style="545" customWidth="1"/>
    <col min="14341" max="14341" width="4.85546875" style="545" customWidth="1"/>
    <col min="14342" max="14592" width="11.42578125" style="545"/>
    <col min="14593" max="14593" width="4.85546875" style="545" customWidth="1"/>
    <col min="14594" max="14594" width="30.85546875" style="545" customWidth="1"/>
    <col min="14595" max="14595" width="84.42578125" style="545" customWidth="1"/>
    <col min="14596" max="14596" width="42.7109375" style="545" customWidth="1"/>
    <col min="14597" max="14597" width="4.85546875" style="545" customWidth="1"/>
    <col min="14598" max="14848" width="11.42578125" style="545"/>
    <col min="14849" max="14849" width="4.85546875" style="545" customWidth="1"/>
    <col min="14850" max="14850" width="30.85546875" style="545" customWidth="1"/>
    <col min="14851" max="14851" width="84.42578125" style="545" customWidth="1"/>
    <col min="14852" max="14852" width="42.7109375" style="545" customWidth="1"/>
    <col min="14853" max="14853" width="4.85546875" style="545" customWidth="1"/>
    <col min="14854" max="15104" width="11.42578125" style="545"/>
    <col min="15105" max="15105" width="4.85546875" style="545" customWidth="1"/>
    <col min="15106" max="15106" width="30.85546875" style="545" customWidth="1"/>
    <col min="15107" max="15107" width="84.42578125" style="545" customWidth="1"/>
    <col min="15108" max="15108" width="42.7109375" style="545" customWidth="1"/>
    <col min="15109" max="15109" width="4.85546875" style="545" customWidth="1"/>
    <col min="15110" max="15360" width="11.42578125" style="545"/>
    <col min="15361" max="15361" width="4.85546875" style="545" customWidth="1"/>
    <col min="15362" max="15362" width="30.85546875" style="545" customWidth="1"/>
    <col min="15363" max="15363" width="84.42578125" style="545" customWidth="1"/>
    <col min="15364" max="15364" width="42.7109375" style="545" customWidth="1"/>
    <col min="15365" max="15365" width="4.85546875" style="545" customWidth="1"/>
    <col min="15366" max="15616" width="11.42578125" style="545"/>
    <col min="15617" max="15617" width="4.85546875" style="545" customWidth="1"/>
    <col min="15618" max="15618" width="30.85546875" style="545" customWidth="1"/>
    <col min="15619" max="15619" width="84.42578125" style="545" customWidth="1"/>
    <col min="15620" max="15620" width="42.7109375" style="545" customWidth="1"/>
    <col min="15621" max="15621" width="4.85546875" style="545" customWidth="1"/>
    <col min="15622" max="15872" width="11.42578125" style="545"/>
    <col min="15873" max="15873" width="4.85546875" style="545" customWidth="1"/>
    <col min="15874" max="15874" width="30.85546875" style="545" customWidth="1"/>
    <col min="15875" max="15875" width="84.42578125" style="545" customWidth="1"/>
    <col min="15876" max="15876" width="42.7109375" style="545" customWidth="1"/>
    <col min="15877" max="15877" width="4.85546875" style="545" customWidth="1"/>
    <col min="15878" max="16128" width="11.42578125" style="545"/>
    <col min="16129" max="16129" width="4.85546875" style="545" customWidth="1"/>
    <col min="16130" max="16130" width="30.85546875" style="545" customWidth="1"/>
    <col min="16131" max="16131" width="84.42578125" style="545" customWidth="1"/>
    <col min="16132" max="16132" width="42.7109375" style="545" customWidth="1"/>
    <col min="16133" max="16133" width="4.85546875" style="545" customWidth="1"/>
    <col min="16134" max="16384" width="11.42578125" style="545"/>
  </cols>
  <sheetData>
    <row r="1" spans="1:8" s="217" customFormat="1">
      <c r="B1" s="1024" t="s">
        <v>546</v>
      </c>
      <c r="C1" s="1024"/>
      <c r="D1" s="1024"/>
      <c r="E1" s="1024"/>
    </row>
    <row r="2" spans="1:8" s="217" customFormat="1">
      <c r="B2" s="1024" t="s">
        <v>3735</v>
      </c>
      <c r="C2" s="1024"/>
      <c r="D2" s="1024"/>
      <c r="E2" s="1024"/>
    </row>
    <row r="3" spans="1:8" s="217" customFormat="1">
      <c r="B3" s="1024" t="s">
        <v>0</v>
      </c>
      <c r="C3" s="1024"/>
      <c r="D3" s="1024"/>
      <c r="E3" s="1024"/>
    </row>
    <row r="4" spans="1:8">
      <c r="A4" s="542"/>
      <c r="B4" s="543" t="s">
        <v>3</v>
      </c>
      <c r="C4" s="468" t="s">
        <v>592</v>
      </c>
      <c r="D4" s="289"/>
      <c r="E4" s="544"/>
      <c r="F4" s="249"/>
      <c r="G4" s="249"/>
      <c r="H4" s="249"/>
    </row>
    <row r="5" spans="1:8">
      <c r="A5" s="542"/>
      <c r="B5" s="546"/>
      <c r="C5" s="547"/>
      <c r="D5" s="547"/>
      <c r="E5" s="548"/>
    </row>
    <row r="6" spans="1:8" s="550" customFormat="1">
      <c r="A6" s="549"/>
      <c r="B6" s="540"/>
      <c r="C6" s="549"/>
      <c r="D6" s="549"/>
      <c r="E6" s="540"/>
    </row>
    <row r="7" spans="1:8" s="168" customFormat="1" ht="17.25" customHeight="1">
      <c r="A7" s="1025" t="s">
        <v>543</v>
      </c>
      <c r="B7" s="1026"/>
      <c r="C7" s="551" t="s">
        <v>547</v>
      </c>
      <c r="D7" s="551" t="s">
        <v>545</v>
      </c>
      <c r="E7" s="552"/>
    </row>
    <row r="8" spans="1:8" s="168" customFormat="1" ht="17.25" customHeight="1">
      <c r="A8" s="738"/>
      <c r="B8" s="739"/>
      <c r="C8" s="739" t="s">
        <v>134</v>
      </c>
      <c r="D8" s="741">
        <f>SUM(D9:D26)</f>
        <v>77451815.289999992</v>
      </c>
      <c r="E8" s="740"/>
    </row>
    <row r="9" spans="1:8" s="550" customFormat="1">
      <c r="A9" s="553"/>
      <c r="B9" s="673" t="s">
        <v>941</v>
      </c>
      <c r="C9" s="554" t="s">
        <v>942</v>
      </c>
      <c r="D9" s="675">
        <v>21031986.949999999</v>
      </c>
      <c r="E9" s="555"/>
    </row>
    <row r="10" spans="1:8">
      <c r="A10" s="556"/>
      <c r="B10" s="674" t="s">
        <v>943</v>
      </c>
      <c r="C10" s="558" t="s">
        <v>944</v>
      </c>
      <c r="D10" s="676">
        <v>3059658.91</v>
      </c>
      <c r="E10" s="560"/>
    </row>
    <row r="11" spans="1:8">
      <c r="A11" s="556"/>
      <c r="B11" s="674" t="s">
        <v>945</v>
      </c>
      <c r="C11" s="558" t="s">
        <v>946</v>
      </c>
      <c r="D11" s="676">
        <v>4819748.03</v>
      </c>
      <c r="E11" s="560"/>
    </row>
    <row r="12" spans="1:8">
      <c r="A12" s="556"/>
      <c r="B12" s="674" t="s">
        <v>971</v>
      </c>
      <c r="C12" s="558" t="s">
        <v>972</v>
      </c>
      <c r="D12" s="676">
        <v>998331.04</v>
      </c>
      <c r="E12" s="560"/>
    </row>
    <row r="13" spans="1:8">
      <c r="A13" s="556"/>
      <c r="B13" s="674" t="s">
        <v>969</v>
      </c>
      <c r="C13" s="558" t="s">
        <v>970</v>
      </c>
      <c r="D13" s="676">
        <v>980917.06</v>
      </c>
      <c r="E13" s="560"/>
    </row>
    <row r="14" spans="1:8">
      <c r="A14" s="556"/>
      <c r="B14" s="674" t="s">
        <v>951</v>
      </c>
      <c r="C14" s="558" t="s">
        <v>952</v>
      </c>
      <c r="D14" s="676">
        <v>1899039.53</v>
      </c>
      <c r="E14" s="560"/>
    </row>
    <row r="15" spans="1:8">
      <c r="A15" s="556"/>
      <c r="B15" s="674" t="s">
        <v>973</v>
      </c>
      <c r="C15" s="558" t="s">
        <v>974</v>
      </c>
      <c r="D15" s="676">
        <v>16771711.49</v>
      </c>
      <c r="E15" s="560"/>
    </row>
    <row r="16" spans="1:8">
      <c r="A16" s="556"/>
      <c r="B16" s="674" t="s">
        <v>975</v>
      </c>
      <c r="C16" s="558" t="s">
        <v>976</v>
      </c>
      <c r="D16" s="676">
        <v>2371129.9500000002</v>
      </c>
      <c r="E16" s="560"/>
    </row>
    <row r="17" spans="1:5">
      <c r="A17" s="556"/>
      <c r="B17" s="674" t="s">
        <v>953</v>
      </c>
      <c r="C17" s="558" t="s">
        <v>954</v>
      </c>
      <c r="D17" s="676">
        <v>298126.89</v>
      </c>
      <c r="E17" s="560"/>
    </row>
    <row r="18" spans="1:5">
      <c r="A18" s="561"/>
      <c r="B18" s="674" t="s">
        <v>959</v>
      </c>
      <c r="C18" s="558" t="s">
        <v>960</v>
      </c>
      <c r="D18" s="676">
        <v>526305.54</v>
      </c>
      <c r="E18" s="560"/>
    </row>
    <row r="19" spans="1:5">
      <c r="A19" s="561"/>
      <c r="B19" s="674" t="s">
        <v>961</v>
      </c>
      <c r="C19" s="558" t="s">
        <v>962</v>
      </c>
      <c r="D19" s="676">
        <v>466752.23</v>
      </c>
      <c r="E19" s="560"/>
    </row>
    <row r="20" spans="1:5">
      <c r="A20" s="561"/>
      <c r="B20" s="674" t="s">
        <v>963</v>
      </c>
      <c r="C20" s="558" t="s">
        <v>964</v>
      </c>
      <c r="D20" s="676">
        <v>660891.5</v>
      </c>
      <c r="E20" s="560"/>
    </row>
    <row r="21" spans="1:5">
      <c r="A21" s="561"/>
      <c r="B21" s="674" t="s">
        <v>967</v>
      </c>
      <c r="C21" s="558" t="s">
        <v>968</v>
      </c>
      <c r="D21" s="676">
        <v>317536.65999999997</v>
      </c>
      <c r="E21" s="560"/>
    </row>
    <row r="22" spans="1:5">
      <c r="A22" s="561"/>
      <c r="B22" s="674" t="s">
        <v>949</v>
      </c>
      <c r="C22" s="558" t="s">
        <v>950</v>
      </c>
      <c r="D22" s="676">
        <v>17109048.629999999</v>
      </c>
      <c r="E22" s="560"/>
    </row>
    <row r="23" spans="1:5">
      <c r="A23" s="561"/>
      <c r="B23" s="674" t="s">
        <v>947</v>
      </c>
      <c r="C23" s="558" t="s">
        <v>948</v>
      </c>
      <c r="D23" s="676">
        <v>3239106.5600000001</v>
      </c>
      <c r="E23" s="560"/>
    </row>
    <row r="24" spans="1:5">
      <c r="A24" s="561"/>
      <c r="B24" s="674" t="s">
        <v>955</v>
      </c>
      <c r="C24" s="558" t="s">
        <v>956</v>
      </c>
      <c r="D24" s="676">
        <v>658767.63</v>
      </c>
      <c r="E24" s="560"/>
    </row>
    <row r="25" spans="1:5">
      <c r="A25" s="561"/>
      <c r="B25" s="674" t="s">
        <v>957</v>
      </c>
      <c r="C25" s="558" t="s">
        <v>958</v>
      </c>
      <c r="D25" s="676">
        <v>466702.28</v>
      </c>
      <c r="E25" s="560"/>
    </row>
    <row r="26" spans="1:5">
      <c r="A26" s="561"/>
      <c r="B26" s="674" t="s">
        <v>965</v>
      </c>
      <c r="C26" s="558" t="s">
        <v>966</v>
      </c>
      <c r="D26" s="676">
        <v>1776054.41</v>
      </c>
      <c r="E26" s="560"/>
    </row>
    <row r="27" spans="1:5">
      <c r="A27" s="561"/>
      <c r="B27" s="674"/>
      <c r="C27" s="558"/>
      <c r="D27" s="559"/>
      <c r="E27" s="560"/>
    </row>
    <row r="28" spans="1:5">
      <c r="A28" s="561"/>
      <c r="B28" s="562"/>
      <c r="C28" s="558"/>
      <c r="D28" s="559"/>
      <c r="E28" s="560"/>
    </row>
    <row r="29" spans="1:5">
      <c r="A29" s="556"/>
      <c r="B29" s="557"/>
      <c r="C29" s="558"/>
      <c r="D29" s="559"/>
      <c r="E29" s="560"/>
    </row>
    <row r="30" spans="1:5">
      <c r="A30" s="556"/>
      <c r="B30" s="557"/>
      <c r="C30" s="558"/>
      <c r="D30" s="559"/>
      <c r="E30" s="560"/>
    </row>
    <row r="31" spans="1:5">
      <c r="A31" s="563"/>
      <c r="B31" s="564"/>
      <c r="C31" s="565"/>
      <c r="D31" s="566"/>
      <c r="E31" s="567"/>
    </row>
    <row r="32" spans="1:5">
      <c r="A32" s="568"/>
      <c r="B32" s="569"/>
      <c r="C32" s="1027"/>
      <c r="D32" s="1028"/>
      <c r="E32" s="1028"/>
    </row>
    <row r="33" spans="1:9">
      <c r="A33" s="165"/>
      <c r="B33" s="165"/>
      <c r="C33" s="165"/>
      <c r="E33" s="89"/>
      <c r="F33" s="89"/>
      <c r="G33" s="165"/>
      <c r="H33" s="165"/>
      <c r="I33" s="165"/>
    </row>
  </sheetData>
  <mergeCells count="5">
    <mergeCell ref="B1:E1"/>
    <mergeCell ref="B2:E2"/>
    <mergeCell ref="B3:E3"/>
    <mergeCell ref="A7:B7"/>
    <mergeCell ref="C32:E32"/>
  </mergeCells>
  <pageMargins left="0.7" right="0.7" top="0.75" bottom="0.75" header="0.3" footer="0.3"/>
  <pageSetup scale="57" orientation="portrait" r:id="rId1"/>
  <colBreaks count="1" manualBreakCount="1">
    <brk id="5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D1:J27"/>
  <sheetViews>
    <sheetView workbookViewId="0">
      <selection activeCell="N8" sqref="N8"/>
    </sheetView>
  </sheetViews>
  <sheetFormatPr baseColWidth="10" defaultRowHeight="15"/>
  <cols>
    <col min="1" max="1" width="2.42578125" customWidth="1"/>
  </cols>
  <sheetData>
    <row r="1" ht="24" customHeight="1"/>
    <row r="27" spans="4:10">
      <c r="D27" s="1029" t="s">
        <v>3646</v>
      </c>
      <c r="E27" s="1029"/>
      <c r="F27" s="1029"/>
      <c r="H27" s="1029" t="s">
        <v>3647</v>
      </c>
      <c r="I27" s="1029"/>
      <c r="J27" s="1029"/>
    </row>
  </sheetData>
  <mergeCells count="2">
    <mergeCell ref="D27:F27"/>
    <mergeCell ref="H27:J27"/>
  </mergeCells>
  <pageMargins left="0.70866141732283472" right="0.70866141732283472" top="0.74803149606299213" bottom="0.74803149606299213" header="0.31496062992125984" footer="0.31496062992125984"/>
  <pageSetup scale="87" orientation="landscape" r:id="rId1"/>
  <drawing r:id="rId2"/>
  <legacyDrawing r:id="rId3"/>
  <oleObjects>
    <mc:AlternateContent xmlns:mc="http://schemas.openxmlformats.org/markup-compatibility/2006">
      <mc:Choice Requires="x14">
        <oleObject progId="Excel.Sheet.12" shapeId="31745" r:id="rId4">
          <objectPr defaultSize="0" autoPict="0" r:id="rId5">
            <anchor moveWithCells="1" sizeWithCells="1">
              <from>
                <xdr:col>1</xdr:col>
                <xdr:colOff>0</xdr:colOff>
                <xdr:row>0</xdr:row>
                <xdr:rowOff>0</xdr:rowOff>
              </from>
              <to>
                <xdr:col>12</xdr:col>
                <xdr:colOff>514350</xdr:colOff>
                <xdr:row>24</xdr:row>
                <xdr:rowOff>133350</xdr:rowOff>
              </to>
            </anchor>
          </objectPr>
        </oleObject>
      </mc:Choice>
      <mc:Fallback>
        <oleObject progId="Excel.Sheet.12" shapeId="31745" r:id="rId4"/>
      </mc:Fallback>
    </mc:AlternateContent>
    <mc:AlternateContent xmlns:mc="http://schemas.openxmlformats.org/markup-compatibility/2006">
      <mc:Choice Requires="x14">
        <oleObject progId="Excel.Sheet.12" shapeId="31746" r:id="rId6">
          <objectPr defaultSize="0" autoPict="0" r:id="rId7">
            <anchor moveWithCells="1" sizeWithCells="1">
              <from>
                <xdr:col>1</xdr:col>
                <xdr:colOff>0</xdr:colOff>
                <xdr:row>26</xdr:row>
                <xdr:rowOff>161925</xdr:rowOff>
              </from>
              <to>
                <xdr:col>12</xdr:col>
                <xdr:colOff>123825</xdr:colOff>
                <xdr:row>28</xdr:row>
                <xdr:rowOff>114300</xdr:rowOff>
              </to>
            </anchor>
          </objectPr>
        </oleObject>
      </mc:Choice>
      <mc:Fallback>
        <oleObject progId="Excel.Sheet.12" shapeId="31746" r:id="rId6"/>
      </mc:Fallback>
    </mc:AlternateContent>
  </oleObjec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8"/>
  <sheetViews>
    <sheetView topLeftCell="O1" zoomScaleNormal="100" workbookViewId="0">
      <pane ySplit="2" topLeftCell="A3" activePane="bottomLeft" state="frozen"/>
      <selection activeCell="P1" sqref="P1"/>
      <selection pane="bottomLeft" activeCell="G200" sqref="G200"/>
    </sheetView>
  </sheetViews>
  <sheetFormatPr baseColWidth="10" defaultRowHeight="15"/>
  <cols>
    <col min="1" max="1" width="17.140625" customWidth="1"/>
    <col min="2" max="2" width="29" customWidth="1"/>
    <col min="3" max="3" width="17" customWidth="1"/>
    <col min="4" max="4" width="17.140625" customWidth="1"/>
    <col min="5" max="5" width="15.5703125" bestFit="1" customWidth="1"/>
    <col min="6" max="6" width="15.5703125" customWidth="1"/>
    <col min="7" max="7" width="17" customWidth="1"/>
    <col min="9" max="9" width="17.140625" customWidth="1"/>
    <col min="10" max="10" width="29" customWidth="1"/>
    <col min="11" max="11" width="17" customWidth="1"/>
    <col min="12" max="12" width="17.140625" customWidth="1"/>
    <col min="13" max="13" width="15.5703125" bestFit="1" customWidth="1"/>
    <col min="14" max="14" width="15.5703125" customWidth="1"/>
    <col min="15" max="15" width="17" customWidth="1"/>
    <col min="17" max="17" width="9.5703125" bestFit="1" customWidth="1"/>
    <col min="18" max="18" width="29" customWidth="1"/>
    <col min="19" max="19" width="17" customWidth="1"/>
    <col min="20" max="20" width="17.140625" customWidth="1"/>
    <col min="21" max="21" width="15.5703125" bestFit="1" customWidth="1"/>
    <col min="22" max="22" width="15.5703125" customWidth="1"/>
    <col min="23" max="23" width="17" customWidth="1"/>
    <col min="25" max="25" width="12.7109375" customWidth="1"/>
    <col min="26" max="26" width="12.7109375" bestFit="1" customWidth="1"/>
  </cols>
  <sheetData>
    <row r="1" spans="1:23" ht="41.25" customHeight="1">
      <c r="A1" s="1030" t="s">
        <v>3851</v>
      </c>
      <c r="B1" s="1031"/>
      <c r="C1" s="1031"/>
      <c r="D1" s="1031"/>
      <c r="E1" s="1031"/>
      <c r="F1" s="1031"/>
      <c r="G1" s="1031"/>
      <c r="I1" s="1030" t="s">
        <v>3966</v>
      </c>
      <c r="J1" s="1031"/>
      <c r="K1" s="1031"/>
      <c r="L1" s="1031"/>
      <c r="M1" s="1031"/>
      <c r="N1" s="1031"/>
      <c r="O1" s="1031"/>
      <c r="Q1" s="1030" t="s">
        <v>4036</v>
      </c>
      <c r="R1" s="1031"/>
      <c r="S1" s="1031"/>
      <c r="T1" s="1031"/>
      <c r="U1" s="1031"/>
      <c r="V1" s="1031"/>
      <c r="W1" s="1032"/>
    </row>
    <row r="2" spans="1:23">
      <c r="A2" s="719" t="s">
        <v>3852</v>
      </c>
      <c r="B2" s="719" t="s">
        <v>3853</v>
      </c>
      <c r="C2" s="720" t="s">
        <v>302</v>
      </c>
      <c r="D2" s="720" t="s">
        <v>3854</v>
      </c>
      <c r="E2" s="720" t="s">
        <v>3855</v>
      </c>
      <c r="F2" s="720" t="s">
        <v>303</v>
      </c>
      <c r="G2" s="720" t="s">
        <v>304</v>
      </c>
      <c r="I2" s="719" t="s">
        <v>3852</v>
      </c>
      <c r="J2" s="719" t="s">
        <v>3853</v>
      </c>
      <c r="K2" s="720" t="s">
        <v>302</v>
      </c>
      <c r="L2" s="720" t="s">
        <v>3854</v>
      </c>
      <c r="M2" s="720" t="s">
        <v>3855</v>
      </c>
      <c r="N2" s="720" t="s">
        <v>303</v>
      </c>
      <c r="O2" s="720" t="s">
        <v>304</v>
      </c>
      <c r="Q2" s="719" t="s">
        <v>3852</v>
      </c>
      <c r="R2" s="719" t="s">
        <v>3853</v>
      </c>
      <c r="S2" s="727" t="s">
        <v>302</v>
      </c>
      <c r="T2" s="727" t="s">
        <v>3854</v>
      </c>
      <c r="U2" s="727" t="s">
        <v>3855</v>
      </c>
      <c r="V2" s="727" t="s">
        <v>303</v>
      </c>
      <c r="W2" s="727" t="s">
        <v>304</v>
      </c>
    </row>
    <row r="3" spans="1:23">
      <c r="A3" s="721">
        <v>1112101002</v>
      </c>
      <c r="B3" s="721" t="s">
        <v>3856</v>
      </c>
      <c r="C3" s="722">
        <v>40000</v>
      </c>
      <c r="D3" s="722">
        <v>0</v>
      </c>
      <c r="E3" s="722">
        <v>0</v>
      </c>
      <c r="F3" s="722">
        <v>40000</v>
      </c>
      <c r="G3" s="722">
        <v>0</v>
      </c>
      <c r="I3" s="721">
        <v>1112101002</v>
      </c>
      <c r="J3" s="721" t="s">
        <v>3856</v>
      </c>
      <c r="K3" s="722">
        <v>40000</v>
      </c>
      <c r="L3" s="722">
        <v>0</v>
      </c>
      <c r="M3" s="722">
        <v>0</v>
      </c>
      <c r="N3" s="722">
        <v>40000</v>
      </c>
      <c r="O3" s="722">
        <v>0</v>
      </c>
      <c r="Q3" s="723">
        <v>1112101002</v>
      </c>
      <c r="R3" s="728" t="s">
        <v>3856</v>
      </c>
      <c r="S3" s="724">
        <v>40000</v>
      </c>
      <c r="T3" s="724">
        <v>0</v>
      </c>
      <c r="U3" s="724">
        <v>29052.959999999999</v>
      </c>
      <c r="V3" s="724">
        <v>10947.04</v>
      </c>
      <c r="W3" s="724">
        <v>-29052.959999999999</v>
      </c>
    </row>
    <row r="4" spans="1:23">
      <c r="A4" s="721">
        <v>1112102001</v>
      </c>
      <c r="B4" s="721" t="s">
        <v>3857</v>
      </c>
      <c r="C4" s="722">
        <v>3460802.62</v>
      </c>
      <c r="D4" s="722">
        <v>173.12</v>
      </c>
      <c r="E4" s="722">
        <v>59.63</v>
      </c>
      <c r="F4" s="722">
        <v>3460916.11</v>
      </c>
      <c r="G4" s="722">
        <v>113.49</v>
      </c>
      <c r="I4" s="721">
        <v>1112102001</v>
      </c>
      <c r="J4" s="721" t="s">
        <v>3857</v>
      </c>
      <c r="K4" s="722">
        <v>3460916.11</v>
      </c>
      <c r="L4" s="722">
        <v>1364.57</v>
      </c>
      <c r="M4" s="722">
        <v>306.86</v>
      </c>
      <c r="N4" s="722">
        <v>3461973.82</v>
      </c>
      <c r="O4" s="722">
        <v>1057.71</v>
      </c>
      <c r="Q4" s="723">
        <v>1112102001</v>
      </c>
      <c r="R4" s="728" t="s">
        <v>3857</v>
      </c>
      <c r="S4" s="724">
        <v>3461973.82</v>
      </c>
      <c r="T4" s="724">
        <v>467.63</v>
      </c>
      <c r="U4" s="724">
        <v>0</v>
      </c>
      <c r="V4" s="724">
        <v>3462441.45</v>
      </c>
      <c r="W4" s="724">
        <v>467.63</v>
      </c>
    </row>
    <row r="5" spans="1:23">
      <c r="A5" s="721">
        <v>1112102002</v>
      </c>
      <c r="B5" s="721" t="s">
        <v>3858</v>
      </c>
      <c r="C5" s="722">
        <v>14412682.859999999</v>
      </c>
      <c r="D5" s="722">
        <v>4545.8500000000004</v>
      </c>
      <c r="E5" s="722">
        <v>1192113.73</v>
      </c>
      <c r="F5" s="722">
        <v>13225114.98</v>
      </c>
      <c r="G5" s="722">
        <v>-1187567.8799999999</v>
      </c>
      <c r="I5" s="721">
        <v>1112102002</v>
      </c>
      <c r="J5" s="721" t="s">
        <v>3858</v>
      </c>
      <c r="K5" s="722">
        <v>13225114.98</v>
      </c>
      <c r="L5" s="722">
        <v>30571.7</v>
      </c>
      <c r="M5" s="722">
        <v>1645196.76</v>
      </c>
      <c r="N5" s="722">
        <v>11610489.92</v>
      </c>
      <c r="O5" s="722">
        <v>-1614625.06</v>
      </c>
      <c r="Q5" s="723">
        <v>1112102002</v>
      </c>
      <c r="R5" s="728" t="s">
        <v>3858</v>
      </c>
      <c r="S5" s="724">
        <v>11610489.92</v>
      </c>
      <c r="T5" s="724">
        <v>3052421.78</v>
      </c>
      <c r="U5" s="724">
        <v>5096313.0199999996</v>
      </c>
      <c r="V5" s="724">
        <v>9566598.6799999997</v>
      </c>
      <c r="W5" s="724">
        <v>-2043891.24</v>
      </c>
    </row>
    <row r="6" spans="1:23">
      <c r="A6" s="721">
        <v>1112102003</v>
      </c>
      <c r="B6" s="721" t="s">
        <v>3859</v>
      </c>
      <c r="C6" s="722">
        <v>1561859.93</v>
      </c>
      <c r="D6" s="722">
        <v>1786470.36</v>
      </c>
      <c r="E6" s="722">
        <v>1058552.22</v>
      </c>
      <c r="F6" s="722">
        <v>2289778.0699999998</v>
      </c>
      <c r="G6" s="722">
        <v>727918.14</v>
      </c>
      <c r="I6" s="721">
        <v>1112102003</v>
      </c>
      <c r="J6" s="721" t="s">
        <v>3859</v>
      </c>
      <c r="K6" s="722">
        <v>2289778.0699999998</v>
      </c>
      <c r="L6" s="722">
        <v>3533807.86</v>
      </c>
      <c r="M6" s="722">
        <v>2739795.18</v>
      </c>
      <c r="N6" s="722">
        <v>3083790.75</v>
      </c>
      <c r="O6" s="722">
        <v>794012.68</v>
      </c>
      <c r="Q6" s="723">
        <v>1112102003</v>
      </c>
      <c r="R6" s="728" t="s">
        <v>3859</v>
      </c>
      <c r="S6" s="724">
        <v>3083790.75</v>
      </c>
      <c r="T6" s="724">
        <v>1530025.53</v>
      </c>
      <c r="U6" s="724">
        <v>868165.55</v>
      </c>
      <c r="V6" s="724">
        <v>3745650.73</v>
      </c>
      <c r="W6" s="724">
        <v>661859.98</v>
      </c>
    </row>
    <row r="7" spans="1:23">
      <c r="A7" s="721">
        <v>1112102004</v>
      </c>
      <c r="B7" s="721" t="s">
        <v>3860</v>
      </c>
      <c r="C7" s="722">
        <v>3226153.58</v>
      </c>
      <c r="D7" s="722">
        <v>35456.71</v>
      </c>
      <c r="E7" s="722">
        <v>110813.2</v>
      </c>
      <c r="F7" s="722">
        <v>3150797.09</v>
      </c>
      <c r="G7" s="722">
        <v>-75356.490000000005</v>
      </c>
      <c r="I7" s="721">
        <v>1112102004</v>
      </c>
      <c r="J7" s="721" t="s">
        <v>3860</v>
      </c>
      <c r="K7" s="722">
        <v>3150797.09</v>
      </c>
      <c r="L7" s="722">
        <v>72013.06</v>
      </c>
      <c r="M7" s="722">
        <v>205496.12</v>
      </c>
      <c r="N7" s="722">
        <v>3017314.03</v>
      </c>
      <c r="O7" s="722">
        <v>-133483.06</v>
      </c>
      <c r="Q7" s="723">
        <v>1112102004</v>
      </c>
      <c r="R7" s="728" t="s">
        <v>3860</v>
      </c>
      <c r="S7" s="724">
        <v>3017314.03</v>
      </c>
      <c r="T7" s="724">
        <v>63353.17</v>
      </c>
      <c r="U7" s="724">
        <v>51234.95</v>
      </c>
      <c r="V7" s="724">
        <v>3029432.25</v>
      </c>
      <c r="W7" s="724">
        <v>12118.22</v>
      </c>
    </row>
    <row r="8" spans="1:23">
      <c r="A8" s="721">
        <v>1112102005</v>
      </c>
      <c r="B8" s="721" t="s">
        <v>3861</v>
      </c>
      <c r="C8" s="722">
        <v>125781.99</v>
      </c>
      <c r="D8" s="722">
        <v>7772</v>
      </c>
      <c r="E8" s="722">
        <v>91746.68</v>
      </c>
      <c r="F8" s="722">
        <v>41807.31</v>
      </c>
      <c r="G8" s="722">
        <v>-83974.68</v>
      </c>
      <c r="I8" s="721">
        <v>1112102005</v>
      </c>
      <c r="J8" s="721" t="s">
        <v>3861</v>
      </c>
      <c r="K8" s="722">
        <v>41807.31</v>
      </c>
      <c r="L8" s="722">
        <v>0</v>
      </c>
      <c r="M8" s="722">
        <v>33163.51</v>
      </c>
      <c r="N8" s="722">
        <v>8643.7999999999993</v>
      </c>
      <c r="O8" s="722">
        <v>-33163.51</v>
      </c>
      <c r="Q8" s="723">
        <v>1112102005</v>
      </c>
      <c r="R8" s="728" t="s">
        <v>3861</v>
      </c>
      <c r="S8" s="724">
        <v>8643.7999999999993</v>
      </c>
      <c r="T8" s="724">
        <v>0</v>
      </c>
      <c r="U8" s="724">
        <v>0</v>
      </c>
      <c r="V8" s="724">
        <v>8643.7999999999993</v>
      </c>
      <c r="W8" s="724">
        <v>0</v>
      </c>
    </row>
    <row r="9" spans="1:23">
      <c r="A9" s="721">
        <v>1112102006</v>
      </c>
      <c r="B9" s="721" t="s">
        <v>3862</v>
      </c>
      <c r="C9" s="722">
        <v>56377.98</v>
      </c>
      <c r="D9" s="722">
        <v>1.42</v>
      </c>
      <c r="E9" s="722">
        <v>0.49</v>
      </c>
      <c r="F9" s="722">
        <v>56378.91</v>
      </c>
      <c r="G9" s="722">
        <v>0.93</v>
      </c>
      <c r="I9" s="721">
        <v>1112102006</v>
      </c>
      <c r="J9" s="721" t="s">
        <v>3862</v>
      </c>
      <c r="K9" s="722">
        <v>56378.91</v>
      </c>
      <c r="L9" s="722">
        <v>1.4</v>
      </c>
      <c r="M9" s="722">
        <v>0.93</v>
      </c>
      <c r="N9" s="722">
        <v>56379.38</v>
      </c>
      <c r="O9" s="722">
        <v>0.47</v>
      </c>
      <c r="Q9" s="723">
        <v>1112102006</v>
      </c>
      <c r="R9" s="728" t="s">
        <v>3862</v>
      </c>
      <c r="S9" s="724">
        <v>56379.38</v>
      </c>
      <c r="T9" s="724">
        <v>0.49</v>
      </c>
      <c r="U9" s="724">
        <v>0</v>
      </c>
      <c r="V9" s="724">
        <v>56379.87</v>
      </c>
      <c r="W9" s="724">
        <v>0.49</v>
      </c>
    </row>
    <row r="10" spans="1:23">
      <c r="A10" s="721">
        <v>1112102007</v>
      </c>
      <c r="B10" s="721" t="s">
        <v>3863</v>
      </c>
      <c r="C10" s="722">
        <v>6254.25</v>
      </c>
      <c r="D10" s="722">
        <v>0.13</v>
      </c>
      <c r="E10" s="722">
        <v>0.09</v>
      </c>
      <c r="F10" s="722">
        <v>6254.29</v>
      </c>
      <c r="G10" s="722">
        <v>0.04</v>
      </c>
      <c r="I10" s="721">
        <v>1112102007</v>
      </c>
      <c r="J10" s="721" t="s">
        <v>3863</v>
      </c>
      <c r="K10" s="722">
        <v>6254.29</v>
      </c>
      <c r="L10" s="722">
        <v>0.13</v>
      </c>
      <c r="M10" s="722">
        <v>0.13</v>
      </c>
      <c r="N10" s="722">
        <v>6254.29</v>
      </c>
      <c r="O10" s="722">
        <v>0</v>
      </c>
      <c r="Q10" s="723">
        <v>1112102007</v>
      </c>
      <c r="R10" s="728" t="s">
        <v>3863</v>
      </c>
      <c r="S10" s="724">
        <v>6254.29</v>
      </c>
      <c r="T10" s="724">
        <v>0</v>
      </c>
      <c r="U10" s="724">
        <v>0</v>
      </c>
      <c r="V10" s="724">
        <v>6254.29</v>
      </c>
      <c r="W10" s="724">
        <v>0</v>
      </c>
    </row>
    <row r="11" spans="1:23">
      <c r="A11" s="721">
        <v>1112102008</v>
      </c>
      <c r="B11" s="721" t="s">
        <v>3864</v>
      </c>
      <c r="C11" s="722">
        <v>588.46</v>
      </c>
      <c r="D11" s="722">
        <v>0</v>
      </c>
      <c r="E11" s="722">
        <v>0</v>
      </c>
      <c r="F11" s="722">
        <v>588.46</v>
      </c>
      <c r="G11" s="722">
        <v>0</v>
      </c>
      <c r="I11" s="721">
        <v>1112102008</v>
      </c>
      <c r="J11" s="721" t="s">
        <v>3864</v>
      </c>
      <c r="K11" s="722">
        <v>588.46</v>
      </c>
      <c r="L11" s="722">
        <v>0</v>
      </c>
      <c r="M11" s="722">
        <v>0</v>
      </c>
      <c r="N11" s="722">
        <v>588.46</v>
      </c>
      <c r="O11" s="722">
        <v>0</v>
      </c>
      <c r="Q11" s="723">
        <v>1112102008</v>
      </c>
      <c r="R11" s="728" t="s">
        <v>3864</v>
      </c>
      <c r="S11" s="724">
        <v>588.46</v>
      </c>
      <c r="T11" s="724">
        <v>487.2</v>
      </c>
      <c r="U11" s="724">
        <v>974.4</v>
      </c>
      <c r="V11" s="724">
        <v>101.26</v>
      </c>
      <c r="W11" s="724">
        <v>-487.2</v>
      </c>
    </row>
    <row r="12" spans="1:23">
      <c r="A12" s="721">
        <v>1112102009</v>
      </c>
      <c r="B12" s="721" t="s">
        <v>3865</v>
      </c>
      <c r="C12" s="722">
        <v>93.08</v>
      </c>
      <c r="D12" s="722">
        <v>0.06</v>
      </c>
      <c r="E12" s="722">
        <v>0.06</v>
      </c>
      <c r="F12" s="722">
        <v>93.08</v>
      </c>
      <c r="G12" s="722">
        <v>0</v>
      </c>
      <c r="I12" s="721">
        <v>1112102009</v>
      </c>
      <c r="J12" s="721" t="s">
        <v>3865</v>
      </c>
      <c r="K12" s="722">
        <v>93.08</v>
      </c>
      <c r="L12" s="722">
        <v>0.06</v>
      </c>
      <c r="M12" s="722">
        <v>0.06</v>
      </c>
      <c r="N12" s="722">
        <v>93.08</v>
      </c>
      <c r="O12" s="722">
        <v>0</v>
      </c>
      <c r="Q12" s="723">
        <v>1112102009</v>
      </c>
      <c r="R12" s="728" t="s">
        <v>3865</v>
      </c>
      <c r="S12" s="724">
        <v>93.08</v>
      </c>
      <c r="T12" s="724">
        <v>93.07</v>
      </c>
      <c r="U12" s="724">
        <v>186.15</v>
      </c>
      <c r="V12" s="724">
        <v>0</v>
      </c>
      <c r="W12" s="724">
        <v>-93.08</v>
      </c>
    </row>
    <row r="13" spans="1:23">
      <c r="A13" s="721">
        <v>1112102010</v>
      </c>
      <c r="B13" s="721" t="s">
        <v>3866</v>
      </c>
      <c r="C13" s="722">
        <v>0.06</v>
      </c>
      <c r="D13" s="722">
        <v>0</v>
      </c>
      <c r="E13" s="722">
        <v>0</v>
      </c>
      <c r="F13" s="722">
        <v>0.06</v>
      </c>
      <c r="G13" s="722">
        <v>0</v>
      </c>
      <c r="I13" s="721">
        <v>1112102010</v>
      </c>
      <c r="J13" s="721" t="s">
        <v>3866</v>
      </c>
      <c r="K13" s="722">
        <v>0.06</v>
      </c>
      <c r="L13" s="722">
        <v>0</v>
      </c>
      <c r="M13" s="722">
        <v>0</v>
      </c>
      <c r="N13" s="722">
        <v>0.06</v>
      </c>
      <c r="O13" s="722">
        <v>0</v>
      </c>
      <c r="Q13" s="723">
        <v>1112102010</v>
      </c>
      <c r="R13" s="728" t="s">
        <v>3866</v>
      </c>
      <c r="S13" s="724">
        <v>0.06</v>
      </c>
      <c r="T13" s="724">
        <v>0.06</v>
      </c>
      <c r="U13" s="724">
        <v>0.12</v>
      </c>
      <c r="V13" s="724">
        <v>0</v>
      </c>
      <c r="W13" s="724">
        <v>-0.06</v>
      </c>
    </row>
    <row r="14" spans="1:23">
      <c r="A14" s="721">
        <v>1112102011</v>
      </c>
      <c r="B14" s="721" t="s">
        <v>3867</v>
      </c>
      <c r="C14" s="722">
        <v>76095.83</v>
      </c>
      <c r="D14" s="722">
        <v>0</v>
      </c>
      <c r="E14" s="722">
        <v>0</v>
      </c>
      <c r="F14" s="722">
        <v>76095.83</v>
      </c>
      <c r="G14" s="722">
        <v>0</v>
      </c>
      <c r="I14" s="721">
        <v>1112102011</v>
      </c>
      <c r="J14" s="721" t="s">
        <v>3867</v>
      </c>
      <c r="K14" s="722">
        <v>76095.83</v>
      </c>
      <c r="L14" s="722">
        <v>1070</v>
      </c>
      <c r="M14" s="722">
        <v>1070</v>
      </c>
      <c r="N14" s="722">
        <v>76095.83</v>
      </c>
      <c r="O14" s="722">
        <v>0</v>
      </c>
      <c r="Q14" s="723">
        <v>1112102011</v>
      </c>
      <c r="R14" s="728" t="s">
        <v>3867</v>
      </c>
      <c r="S14" s="724">
        <v>76095.83</v>
      </c>
      <c r="T14" s="724">
        <v>0</v>
      </c>
      <c r="U14" s="724">
        <v>0</v>
      </c>
      <c r="V14" s="724">
        <v>76095.83</v>
      </c>
      <c r="W14" s="724">
        <v>0</v>
      </c>
    </row>
    <row r="15" spans="1:23">
      <c r="A15" s="721">
        <v>1112102012</v>
      </c>
      <c r="B15" s="721" t="s">
        <v>3868</v>
      </c>
      <c r="C15" s="722">
        <v>119975.16</v>
      </c>
      <c r="D15" s="722">
        <v>0</v>
      </c>
      <c r="E15" s="722">
        <v>0</v>
      </c>
      <c r="F15" s="722">
        <v>119975.16</v>
      </c>
      <c r="G15" s="722">
        <v>0</v>
      </c>
      <c r="I15" s="721">
        <v>1112102012</v>
      </c>
      <c r="J15" s="721" t="s">
        <v>3868</v>
      </c>
      <c r="K15" s="722">
        <v>119975.16</v>
      </c>
      <c r="L15" s="722">
        <v>0</v>
      </c>
      <c r="M15" s="722">
        <v>0</v>
      </c>
      <c r="N15" s="722">
        <v>119975.16</v>
      </c>
      <c r="O15" s="722">
        <v>0</v>
      </c>
      <c r="Q15" s="723">
        <v>1112102012</v>
      </c>
      <c r="R15" s="728" t="s">
        <v>3868</v>
      </c>
      <c r="S15" s="724">
        <v>119975.16</v>
      </c>
      <c r="T15" s="724">
        <v>0</v>
      </c>
      <c r="U15" s="724">
        <v>0</v>
      </c>
      <c r="V15" s="724">
        <v>119975.16</v>
      </c>
      <c r="W15" s="724">
        <v>0</v>
      </c>
    </row>
    <row r="16" spans="1:23">
      <c r="A16" s="721">
        <v>1112102013</v>
      </c>
      <c r="B16" s="721" t="s">
        <v>3869</v>
      </c>
      <c r="C16" s="722">
        <v>27021.45</v>
      </c>
      <c r="D16" s="722">
        <v>0</v>
      </c>
      <c r="E16" s="722">
        <v>21711.96</v>
      </c>
      <c r="F16" s="722">
        <v>5309.49</v>
      </c>
      <c r="G16" s="722">
        <v>-21711.96</v>
      </c>
      <c r="I16" s="721">
        <v>1112102013</v>
      </c>
      <c r="J16" s="721" t="s">
        <v>3869</v>
      </c>
      <c r="K16" s="722">
        <v>5309.49</v>
      </c>
      <c r="L16" s="722">
        <v>0</v>
      </c>
      <c r="M16" s="722">
        <v>0</v>
      </c>
      <c r="N16" s="722">
        <v>5309.49</v>
      </c>
      <c r="O16" s="722">
        <v>0</v>
      </c>
      <c r="Q16" s="723">
        <v>1112102013</v>
      </c>
      <c r="R16" s="728" t="s">
        <v>3869</v>
      </c>
      <c r="S16" s="724">
        <v>5309.49</v>
      </c>
      <c r="T16" s="724">
        <v>0</v>
      </c>
      <c r="U16" s="724">
        <v>0</v>
      </c>
      <c r="V16" s="724">
        <v>5309.49</v>
      </c>
      <c r="W16" s="724">
        <v>0</v>
      </c>
    </row>
    <row r="17" spans="1:26">
      <c r="A17" s="721">
        <v>1122602001</v>
      </c>
      <c r="B17" s="721" t="s">
        <v>3870</v>
      </c>
      <c r="C17" s="722">
        <v>2485</v>
      </c>
      <c r="D17" s="722">
        <v>1775583</v>
      </c>
      <c r="E17" s="722">
        <v>1775943</v>
      </c>
      <c r="F17" s="722">
        <v>2125</v>
      </c>
      <c r="G17" s="722">
        <v>-360</v>
      </c>
      <c r="I17" s="721">
        <v>1122602001</v>
      </c>
      <c r="J17" s="721" t="s">
        <v>3870</v>
      </c>
      <c r="K17" s="722">
        <v>2125</v>
      </c>
      <c r="L17" s="722">
        <v>3480804</v>
      </c>
      <c r="M17" s="722">
        <v>3482279</v>
      </c>
      <c r="N17" s="722">
        <v>650</v>
      </c>
      <c r="O17" s="722">
        <v>-1475</v>
      </c>
      <c r="Q17" s="723">
        <v>1122602001</v>
      </c>
      <c r="R17" s="728" t="s">
        <v>3870</v>
      </c>
      <c r="S17" s="724">
        <v>650</v>
      </c>
      <c r="T17" s="724">
        <v>4671151</v>
      </c>
      <c r="U17" s="724">
        <v>4513781</v>
      </c>
      <c r="V17" s="724">
        <v>158020</v>
      </c>
      <c r="W17" s="724">
        <v>157370</v>
      </c>
    </row>
    <row r="18" spans="1:26">
      <c r="A18" s="721">
        <v>1123101002</v>
      </c>
      <c r="B18" s="721" t="s">
        <v>3871</v>
      </c>
      <c r="C18" s="722">
        <v>16520</v>
      </c>
      <c r="D18" s="722">
        <v>6480</v>
      </c>
      <c r="E18" s="722">
        <v>12552</v>
      </c>
      <c r="F18" s="722">
        <v>10448</v>
      </c>
      <c r="G18" s="722">
        <v>-6072</v>
      </c>
      <c r="I18" s="721">
        <v>1123101002</v>
      </c>
      <c r="J18" s="721" t="s">
        <v>3871</v>
      </c>
      <c r="K18" s="722">
        <v>10448</v>
      </c>
      <c r="L18" s="722">
        <v>43723.81</v>
      </c>
      <c r="M18" s="722">
        <v>14380</v>
      </c>
      <c r="N18" s="722">
        <v>39791.81</v>
      </c>
      <c r="O18" s="722">
        <v>29343.81</v>
      </c>
      <c r="Q18" s="723">
        <v>1123101002</v>
      </c>
      <c r="R18" s="728" t="s">
        <v>3871</v>
      </c>
      <c r="S18" s="724">
        <v>39791.81</v>
      </c>
      <c r="T18" s="724">
        <v>0</v>
      </c>
      <c r="U18" s="724">
        <v>35191.81</v>
      </c>
      <c r="V18" s="724">
        <v>4600</v>
      </c>
      <c r="W18" s="724">
        <v>-35191.81</v>
      </c>
    </row>
    <row r="19" spans="1:26">
      <c r="A19" s="721">
        <v>1125102001</v>
      </c>
      <c r="B19" s="721" t="s">
        <v>3872</v>
      </c>
      <c r="C19" s="722">
        <v>8000</v>
      </c>
      <c r="D19" s="722">
        <v>0</v>
      </c>
      <c r="E19" s="722">
        <v>0</v>
      </c>
      <c r="F19" s="722">
        <v>8000</v>
      </c>
      <c r="G19" s="722">
        <v>0</v>
      </c>
      <c r="I19" s="721">
        <v>1125102001</v>
      </c>
      <c r="J19" s="721" t="s">
        <v>3872</v>
      </c>
      <c r="K19" s="722">
        <v>8000</v>
      </c>
      <c r="L19" s="722">
        <v>0</v>
      </c>
      <c r="M19" s="722">
        <v>0</v>
      </c>
      <c r="N19" s="722">
        <v>8000</v>
      </c>
      <c r="O19" s="722">
        <v>0</v>
      </c>
      <c r="Q19" s="723">
        <v>1125102001</v>
      </c>
      <c r="R19" s="728" t="s">
        <v>3872</v>
      </c>
      <c r="S19" s="724">
        <v>8000</v>
      </c>
      <c r="T19" s="724">
        <v>0</v>
      </c>
      <c r="U19" s="724">
        <v>0</v>
      </c>
      <c r="V19" s="724">
        <v>8000</v>
      </c>
      <c r="W19" s="724">
        <v>0</v>
      </c>
    </row>
    <row r="20" spans="1:26">
      <c r="A20" s="721">
        <v>1131001001</v>
      </c>
      <c r="B20" s="721" t="s">
        <v>3873</v>
      </c>
      <c r="C20" s="722">
        <v>4502.63</v>
      </c>
      <c r="D20" s="722">
        <v>19044</v>
      </c>
      <c r="E20" s="722">
        <v>14248.28</v>
      </c>
      <c r="F20" s="722">
        <v>9298.35</v>
      </c>
      <c r="G20" s="722">
        <v>4795.72</v>
      </c>
      <c r="I20" s="721">
        <v>1131001001</v>
      </c>
      <c r="J20" s="721" t="s">
        <v>3873</v>
      </c>
      <c r="K20" s="722">
        <v>9298.35</v>
      </c>
      <c r="L20" s="722">
        <v>19044</v>
      </c>
      <c r="M20" s="722">
        <v>22112.28</v>
      </c>
      <c r="N20" s="722">
        <v>6230.07</v>
      </c>
      <c r="O20" s="722">
        <v>-3068.28</v>
      </c>
      <c r="Q20" s="723">
        <v>1131001001</v>
      </c>
      <c r="R20" s="728" t="s">
        <v>3873</v>
      </c>
      <c r="S20" s="724">
        <v>6230.07</v>
      </c>
      <c r="T20" s="724">
        <v>18832.400000000001</v>
      </c>
      <c r="U20" s="724">
        <v>20206.650000000001</v>
      </c>
      <c r="V20" s="724">
        <v>4855.82</v>
      </c>
      <c r="W20" s="724">
        <v>-1374.25</v>
      </c>
    </row>
    <row r="21" spans="1:26">
      <c r="A21" s="721">
        <v>1191001001</v>
      </c>
      <c r="B21" s="721" t="s">
        <v>3874</v>
      </c>
      <c r="C21" s="722">
        <v>1827</v>
      </c>
      <c r="D21" s="722">
        <v>0</v>
      </c>
      <c r="E21" s="722">
        <v>0</v>
      </c>
      <c r="F21" s="722">
        <v>1827</v>
      </c>
      <c r="G21" s="722">
        <v>0</v>
      </c>
      <c r="I21" s="721">
        <v>1191001001</v>
      </c>
      <c r="J21" s="721" t="s">
        <v>3874</v>
      </c>
      <c r="K21" s="722">
        <v>1827</v>
      </c>
      <c r="L21" s="722">
        <v>0</v>
      </c>
      <c r="M21" s="722">
        <v>0</v>
      </c>
      <c r="N21" s="722">
        <v>1827</v>
      </c>
      <c r="O21" s="722">
        <v>0</v>
      </c>
      <c r="Q21" s="723">
        <v>1191001001</v>
      </c>
      <c r="R21" s="728" t="s">
        <v>3874</v>
      </c>
      <c r="S21" s="724">
        <v>1827</v>
      </c>
      <c r="T21" s="724">
        <v>0</v>
      </c>
      <c r="U21" s="724">
        <v>0</v>
      </c>
      <c r="V21" s="724">
        <v>1827</v>
      </c>
      <c r="W21" s="724">
        <v>0</v>
      </c>
    </row>
    <row r="22" spans="1:26">
      <c r="A22" s="721">
        <v>1236262200</v>
      </c>
      <c r="B22" s="721" t="s">
        <v>3875</v>
      </c>
      <c r="C22" s="722">
        <v>77451815.290000007</v>
      </c>
      <c r="D22" s="722">
        <v>0</v>
      </c>
      <c r="E22" s="722">
        <v>0</v>
      </c>
      <c r="F22" s="722">
        <v>77451815.290000007</v>
      </c>
      <c r="G22" s="722">
        <v>0</v>
      </c>
      <c r="I22" s="721">
        <v>1236262200</v>
      </c>
      <c r="J22" s="721" t="s">
        <v>3875</v>
      </c>
      <c r="K22" s="722">
        <v>77451815.290000007</v>
      </c>
      <c r="L22" s="722">
        <v>0</v>
      </c>
      <c r="M22" s="722">
        <v>0</v>
      </c>
      <c r="N22" s="722">
        <v>77451815.290000007</v>
      </c>
      <c r="O22" s="722">
        <v>0</v>
      </c>
      <c r="Q22" s="734">
        <v>1236262200</v>
      </c>
      <c r="R22" s="735" t="s">
        <v>3875</v>
      </c>
      <c r="S22" s="733">
        <v>77451815.290000007</v>
      </c>
      <c r="T22" s="733">
        <v>0</v>
      </c>
      <c r="U22" s="733">
        <v>0</v>
      </c>
      <c r="V22" s="733">
        <v>77451815.290000007</v>
      </c>
      <c r="W22" s="733">
        <v>0</v>
      </c>
    </row>
    <row r="23" spans="1:26">
      <c r="A23" s="721">
        <v>1241151100</v>
      </c>
      <c r="B23" s="721" t="s">
        <v>3876</v>
      </c>
      <c r="C23" s="722">
        <v>1437667.69</v>
      </c>
      <c r="D23" s="722">
        <v>27902.639999999999</v>
      </c>
      <c r="E23" s="722">
        <v>0</v>
      </c>
      <c r="F23" s="722">
        <v>1465570.33</v>
      </c>
      <c r="G23" s="722">
        <v>27902.639999999999</v>
      </c>
      <c r="I23" s="721">
        <v>1241151100</v>
      </c>
      <c r="J23" s="721" t="s">
        <v>3876</v>
      </c>
      <c r="K23" s="722">
        <v>1465570.33</v>
      </c>
      <c r="L23" s="722">
        <v>0</v>
      </c>
      <c r="M23" s="722">
        <v>0</v>
      </c>
      <c r="N23" s="722">
        <v>1465570.33</v>
      </c>
      <c r="O23" s="722">
        <v>0</v>
      </c>
      <c r="Q23" s="723">
        <v>1241151100</v>
      </c>
      <c r="R23" s="728" t="s">
        <v>3876</v>
      </c>
      <c r="S23" s="724">
        <v>1465570.33</v>
      </c>
      <c r="T23" s="724">
        <v>4171.3599999999997</v>
      </c>
      <c r="U23" s="724">
        <v>0</v>
      </c>
      <c r="V23" s="724">
        <v>1469741.69</v>
      </c>
      <c r="W23" s="724">
        <v>4171.3599999999997</v>
      </c>
    </row>
    <row r="24" spans="1:26">
      <c r="A24" s="721">
        <v>1241151101</v>
      </c>
      <c r="B24" s="721" t="s">
        <v>3877</v>
      </c>
      <c r="C24" s="722">
        <v>845850.33</v>
      </c>
      <c r="D24" s="722">
        <v>0</v>
      </c>
      <c r="E24" s="722">
        <v>0</v>
      </c>
      <c r="F24" s="722">
        <v>845850.33</v>
      </c>
      <c r="G24" s="722">
        <v>0</v>
      </c>
      <c r="I24" s="721">
        <v>1241151101</v>
      </c>
      <c r="J24" s="721" t="s">
        <v>3877</v>
      </c>
      <c r="K24" s="722">
        <v>845850.33</v>
      </c>
      <c r="L24" s="722">
        <v>0</v>
      </c>
      <c r="M24" s="722">
        <v>0</v>
      </c>
      <c r="N24" s="722">
        <v>845850.33</v>
      </c>
      <c r="O24" s="722">
        <v>0</v>
      </c>
      <c r="Q24" s="723">
        <v>1241151101</v>
      </c>
      <c r="R24" s="728" t="s">
        <v>3877</v>
      </c>
      <c r="S24" s="724">
        <v>845850.33</v>
      </c>
      <c r="T24" s="724">
        <v>0</v>
      </c>
      <c r="U24" s="724">
        <v>0</v>
      </c>
      <c r="V24" s="724">
        <v>845850.33</v>
      </c>
      <c r="W24" s="724">
        <v>0</v>
      </c>
    </row>
    <row r="25" spans="1:26">
      <c r="A25" s="721">
        <v>1241251200</v>
      </c>
      <c r="B25" s="721" t="s">
        <v>3878</v>
      </c>
      <c r="C25" s="722">
        <v>343820.52</v>
      </c>
      <c r="D25" s="722">
        <v>0</v>
      </c>
      <c r="E25" s="722">
        <v>0</v>
      </c>
      <c r="F25" s="722">
        <v>343820.52</v>
      </c>
      <c r="G25" s="722">
        <v>0</v>
      </c>
      <c r="I25" s="721">
        <v>1241251200</v>
      </c>
      <c r="J25" s="721" t="s">
        <v>3878</v>
      </c>
      <c r="K25" s="722">
        <v>343820.52</v>
      </c>
      <c r="L25" s="722">
        <v>0</v>
      </c>
      <c r="M25" s="722">
        <v>0</v>
      </c>
      <c r="N25" s="722">
        <v>343820.52</v>
      </c>
      <c r="O25" s="722">
        <v>0</v>
      </c>
      <c r="Q25" s="723">
        <v>1241251200</v>
      </c>
      <c r="R25" s="728" t="s">
        <v>3878</v>
      </c>
      <c r="S25" s="724">
        <v>343820.52</v>
      </c>
      <c r="T25" s="724">
        <v>0</v>
      </c>
      <c r="U25" s="724">
        <v>0</v>
      </c>
      <c r="V25" s="724">
        <v>343820.52</v>
      </c>
      <c r="W25" s="724">
        <v>0</v>
      </c>
    </row>
    <row r="26" spans="1:26">
      <c r="A26" s="721">
        <v>1241351500</v>
      </c>
      <c r="B26" s="721" t="s">
        <v>3879</v>
      </c>
      <c r="C26" s="722">
        <v>6530015.1200000001</v>
      </c>
      <c r="D26" s="722">
        <v>178350.24</v>
      </c>
      <c r="E26" s="722">
        <v>0</v>
      </c>
      <c r="F26" s="722">
        <v>6708365.3600000003</v>
      </c>
      <c r="G26" s="722">
        <v>178350.24</v>
      </c>
      <c r="I26" s="721">
        <v>1241351500</v>
      </c>
      <c r="J26" s="721" t="s">
        <v>3879</v>
      </c>
      <c r="K26" s="722">
        <v>6708365.3600000003</v>
      </c>
      <c r="L26" s="722">
        <v>0</v>
      </c>
      <c r="M26" s="722">
        <v>0</v>
      </c>
      <c r="N26" s="722">
        <v>6708365.3600000003</v>
      </c>
      <c r="O26" s="722">
        <v>0</v>
      </c>
      <c r="Q26" s="723">
        <v>1241351500</v>
      </c>
      <c r="R26" s="728" t="s">
        <v>3879</v>
      </c>
      <c r="S26" s="724">
        <v>6708365.3600000003</v>
      </c>
      <c r="T26" s="724">
        <v>20671.900000000001</v>
      </c>
      <c r="U26" s="724">
        <v>0</v>
      </c>
      <c r="V26" s="724">
        <v>6729037.2599999998</v>
      </c>
      <c r="W26" s="724">
        <v>20671.900000000001</v>
      </c>
    </row>
    <row r="27" spans="1:26" ht="15.75" thickBot="1">
      <c r="A27" s="721">
        <v>1241351501</v>
      </c>
      <c r="B27" s="721" t="s">
        <v>3880</v>
      </c>
      <c r="C27" s="722">
        <v>868900.3</v>
      </c>
      <c r="D27" s="722">
        <v>0</v>
      </c>
      <c r="E27" s="722">
        <v>0</v>
      </c>
      <c r="F27" s="722">
        <v>868900.3</v>
      </c>
      <c r="G27" s="722">
        <v>0</v>
      </c>
      <c r="I27" s="721">
        <v>1241351501</v>
      </c>
      <c r="J27" s="721" t="s">
        <v>3880</v>
      </c>
      <c r="K27" s="722">
        <v>868900.3</v>
      </c>
      <c r="L27" s="722">
        <v>0</v>
      </c>
      <c r="M27" s="722">
        <v>0</v>
      </c>
      <c r="N27" s="722">
        <v>868900.3</v>
      </c>
      <c r="O27" s="722">
        <v>0</v>
      </c>
      <c r="Q27" s="723">
        <v>1241351501</v>
      </c>
      <c r="R27" s="728" t="s">
        <v>3880</v>
      </c>
      <c r="S27" s="724">
        <v>868900.3</v>
      </c>
      <c r="T27" s="724">
        <v>0</v>
      </c>
      <c r="U27" s="724">
        <v>0</v>
      </c>
      <c r="V27" s="724">
        <v>868900.3</v>
      </c>
      <c r="W27" s="724">
        <v>0</v>
      </c>
      <c r="Z27" s="730"/>
    </row>
    <row r="28" spans="1:26" ht="15.75" thickBot="1">
      <c r="A28" s="721">
        <v>1241951900</v>
      </c>
      <c r="B28" s="721" t="s">
        <v>3881</v>
      </c>
      <c r="C28" s="722">
        <v>228966.39999999999</v>
      </c>
      <c r="D28" s="722">
        <v>0</v>
      </c>
      <c r="E28" s="722">
        <v>0</v>
      </c>
      <c r="F28" s="722">
        <v>228966.39999999999</v>
      </c>
      <c r="G28" s="722">
        <v>0</v>
      </c>
      <c r="I28" s="721">
        <v>1241951900</v>
      </c>
      <c r="J28" s="721" t="s">
        <v>3881</v>
      </c>
      <c r="K28" s="722">
        <v>228966.39999999999</v>
      </c>
      <c r="L28" s="722">
        <v>0</v>
      </c>
      <c r="M28" s="722">
        <v>0</v>
      </c>
      <c r="N28" s="722">
        <v>228966.39999999999</v>
      </c>
      <c r="O28" s="722">
        <v>0</v>
      </c>
      <c r="Q28" s="723">
        <v>1241951900</v>
      </c>
      <c r="R28" s="728" t="s">
        <v>3881</v>
      </c>
      <c r="S28" s="724">
        <v>228966.39999999999</v>
      </c>
      <c r="T28" s="724">
        <v>0</v>
      </c>
      <c r="U28" s="724">
        <v>0</v>
      </c>
      <c r="V28" s="724">
        <v>228966.39999999999</v>
      </c>
      <c r="W28" s="724">
        <v>0</v>
      </c>
      <c r="Y28" s="732">
        <f>SUM(V23:V48)</f>
        <v>28850681.450000003</v>
      </c>
      <c r="Z28" s="731"/>
    </row>
    <row r="29" spans="1:26">
      <c r="A29" s="721">
        <v>1241951901</v>
      </c>
      <c r="B29" s="721" t="s">
        <v>3882</v>
      </c>
      <c r="C29" s="722">
        <v>201493.91</v>
      </c>
      <c r="D29" s="722">
        <v>0</v>
      </c>
      <c r="E29" s="722">
        <v>0</v>
      </c>
      <c r="F29" s="722">
        <v>201493.91</v>
      </c>
      <c r="G29" s="722">
        <v>0</v>
      </c>
      <c r="I29" s="721">
        <v>1241951901</v>
      </c>
      <c r="J29" s="721" t="s">
        <v>3882</v>
      </c>
      <c r="K29" s="722">
        <v>201493.91</v>
      </c>
      <c r="L29" s="722">
        <v>0</v>
      </c>
      <c r="M29" s="722">
        <v>0</v>
      </c>
      <c r="N29" s="722">
        <v>201493.91</v>
      </c>
      <c r="O29" s="722">
        <v>0</v>
      </c>
      <c r="Q29" s="723">
        <v>1241951901</v>
      </c>
      <c r="R29" s="728" t="s">
        <v>3882</v>
      </c>
      <c r="S29" s="724">
        <v>201493.91</v>
      </c>
      <c r="T29" s="724">
        <v>0</v>
      </c>
      <c r="U29" s="724">
        <v>0</v>
      </c>
      <c r="V29" s="724">
        <v>201493.91</v>
      </c>
      <c r="W29" s="724">
        <v>0</v>
      </c>
      <c r="Z29" s="730"/>
    </row>
    <row r="30" spans="1:26">
      <c r="A30" s="721">
        <v>1242152100</v>
      </c>
      <c r="B30" s="721" t="s">
        <v>3883</v>
      </c>
      <c r="C30" s="722">
        <v>462204.76</v>
      </c>
      <c r="D30" s="722">
        <v>0</v>
      </c>
      <c r="E30" s="722">
        <v>0</v>
      </c>
      <c r="F30" s="722">
        <v>462204.76</v>
      </c>
      <c r="G30" s="722">
        <v>0</v>
      </c>
      <c r="I30" s="721">
        <v>1242152100</v>
      </c>
      <c r="J30" s="721" t="s">
        <v>3883</v>
      </c>
      <c r="K30" s="722">
        <v>462204.76</v>
      </c>
      <c r="L30" s="722">
        <v>0</v>
      </c>
      <c r="M30" s="722">
        <v>0</v>
      </c>
      <c r="N30" s="722">
        <v>462204.76</v>
      </c>
      <c r="O30" s="722">
        <v>0</v>
      </c>
      <c r="Q30" s="723">
        <v>1242152100</v>
      </c>
      <c r="R30" s="728" t="s">
        <v>3883</v>
      </c>
      <c r="S30" s="724">
        <v>462204.76</v>
      </c>
      <c r="T30" s="724">
        <v>6863.43</v>
      </c>
      <c r="U30" s="724">
        <v>0</v>
      </c>
      <c r="V30" s="724">
        <v>469068.19</v>
      </c>
      <c r="W30" s="724">
        <v>6863.43</v>
      </c>
    </row>
    <row r="31" spans="1:26">
      <c r="A31" s="721">
        <v>1242352300</v>
      </c>
      <c r="B31" s="721" t="s">
        <v>3884</v>
      </c>
      <c r="C31" s="722">
        <v>80873.119999999995</v>
      </c>
      <c r="D31" s="722">
        <v>0</v>
      </c>
      <c r="E31" s="722">
        <v>0</v>
      </c>
      <c r="F31" s="722">
        <v>80873.119999999995</v>
      </c>
      <c r="G31" s="722">
        <v>0</v>
      </c>
      <c r="I31" s="721">
        <v>1242352300</v>
      </c>
      <c r="J31" s="721" t="s">
        <v>3884</v>
      </c>
      <c r="K31" s="722">
        <v>80873.119999999995</v>
      </c>
      <c r="L31" s="722">
        <v>0</v>
      </c>
      <c r="M31" s="722">
        <v>0</v>
      </c>
      <c r="N31" s="722">
        <v>80873.119999999995</v>
      </c>
      <c r="O31" s="722">
        <v>0</v>
      </c>
      <c r="Q31" s="723">
        <v>1242352300</v>
      </c>
      <c r="R31" s="728" t="s">
        <v>3884</v>
      </c>
      <c r="S31" s="724">
        <v>80873.119999999995</v>
      </c>
      <c r="T31" s="724">
        <v>0</v>
      </c>
      <c r="U31" s="724">
        <v>0</v>
      </c>
      <c r="V31" s="724">
        <v>80873.119999999995</v>
      </c>
      <c r="W31" s="724">
        <v>0</v>
      </c>
    </row>
    <row r="32" spans="1:26">
      <c r="A32" s="721">
        <v>1242952900</v>
      </c>
      <c r="B32" s="721" t="s">
        <v>3885</v>
      </c>
      <c r="C32" s="722">
        <v>2640374.19</v>
      </c>
      <c r="D32" s="722">
        <v>0</v>
      </c>
      <c r="E32" s="722">
        <v>0</v>
      </c>
      <c r="F32" s="722">
        <v>2640374.19</v>
      </c>
      <c r="G32" s="722">
        <v>0</v>
      </c>
      <c r="I32" s="721">
        <v>1242952900</v>
      </c>
      <c r="J32" s="721" t="s">
        <v>3885</v>
      </c>
      <c r="K32" s="722">
        <v>2640374.19</v>
      </c>
      <c r="L32" s="722">
        <v>0</v>
      </c>
      <c r="M32" s="722">
        <v>0</v>
      </c>
      <c r="N32" s="722">
        <v>2640374.19</v>
      </c>
      <c r="O32" s="722">
        <v>0</v>
      </c>
      <c r="Q32" s="723">
        <v>1242952900</v>
      </c>
      <c r="R32" s="728" t="s">
        <v>3885</v>
      </c>
      <c r="S32" s="724">
        <v>2640374.19</v>
      </c>
      <c r="T32" s="724">
        <v>0</v>
      </c>
      <c r="U32" s="724">
        <v>0</v>
      </c>
      <c r="V32" s="724">
        <v>2640374.19</v>
      </c>
      <c r="W32" s="724">
        <v>0</v>
      </c>
    </row>
    <row r="33" spans="1:23">
      <c r="A33" s="721">
        <v>1242952901</v>
      </c>
      <c r="B33" s="721" t="s">
        <v>3886</v>
      </c>
      <c r="C33" s="722">
        <v>23610</v>
      </c>
      <c r="D33" s="722">
        <v>0</v>
      </c>
      <c r="E33" s="722">
        <v>0</v>
      </c>
      <c r="F33" s="722">
        <v>23610</v>
      </c>
      <c r="G33" s="722">
        <v>0</v>
      </c>
      <c r="I33" s="721">
        <v>1242952901</v>
      </c>
      <c r="J33" s="721" t="s">
        <v>3886</v>
      </c>
      <c r="K33" s="722">
        <v>23610</v>
      </c>
      <c r="L33" s="722">
        <v>0</v>
      </c>
      <c r="M33" s="722">
        <v>0</v>
      </c>
      <c r="N33" s="722">
        <v>23610</v>
      </c>
      <c r="O33" s="722">
        <v>0</v>
      </c>
      <c r="Q33" s="723">
        <v>1242952901</v>
      </c>
      <c r="R33" s="728" t="s">
        <v>3886</v>
      </c>
      <c r="S33" s="724">
        <v>23610</v>
      </c>
      <c r="T33" s="724">
        <v>0</v>
      </c>
      <c r="U33" s="724">
        <v>0</v>
      </c>
      <c r="V33" s="724">
        <v>23610</v>
      </c>
      <c r="W33" s="724">
        <v>0</v>
      </c>
    </row>
    <row r="34" spans="1:23">
      <c r="A34" s="721">
        <v>1243153100</v>
      </c>
      <c r="B34" s="721" t="s">
        <v>3887</v>
      </c>
      <c r="C34" s="722">
        <v>1824557</v>
      </c>
      <c r="D34" s="722">
        <v>0</v>
      </c>
      <c r="E34" s="722">
        <v>0</v>
      </c>
      <c r="F34" s="722">
        <v>1824557</v>
      </c>
      <c r="G34" s="722">
        <v>0</v>
      </c>
      <c r="I34" s="721">
        <v>1243153100</v>
      </c>
      <c r="J34" s="721" t="s">
        <v>3887</v>
      </c>
      <c r="K34" s="722">
        <v>1824557</v>
      </c>
      <c r="L34" s="722">
        <v>0</v>
      </c>
      <c r="M34" s="722">
        <v>0</v>
      </c>
      <c r="N34" s="722">
        <v>1824557</v>
      </c>
      <c r="O34" s="722">
        <v>0</v>
      </c>
      <c r="Q34" s="723">
        <v>1243153100</v>
      </c>
      <c r="R34" s="728" t="s">
        <v>3887</v>
      </c>
      <c r="S34" s="724">
        <v>1824557</v>
      </c>
      <c r="T34" s="724">
        <v>0</v>
      </c>
      <c r="U34" s="724">
        <v>0</v>
      </c>
      <c r="V34" s="724">
        <v>1824557</v>
      </c>
      <c r="W34" s="724">
        <v>0</v>
      </c>
    </row>
    <row r="35" spans="1:23">
      <c r="A35" s="721">
        <v>1243153101</v>
      </c>
      <c r="B35" s="721" t="s">
        <v>3888</v>
      </c>
      <c r="C35" s="722">
        <v>355932.44</v>
      </c>
      <c r="D35" s="722">
        <v>0</v>
      </c>
      <c r="E35" s="722">
        <v>0</v>
      </c>
      <c r="F35" s="722">
        <v>355932.44</v>
      </c>
      <c r="G35" s="722">
        <v>0</v>
      </c>
      <c r="I35" s="721">
        <v>1243153101</v>
      </c>
      <c r="J35" s="721" t="s">
        <v>3888</v>
      </c>
      <c r="K35" s="722">
        <v>355932.44</v>
      </c>
      <c r="L35" s="722">
        <v>0</v>
      </c>
      <c r="M35" s="722">
        <v>0</v>
      </c>
      <c r="N35" s="722">
        <v>355932.44</v>
      </c>
      <c r="O35" s="722">
        <v>0</v>
      </c>
      <c r="Q35" s="723">
        <v>1243153101</v>
      </c>
      <c r="R35" s="728" t="s">
        <v>3888</v>
      </c>
      <c r="S35" s="724">
        <v>355932.44</v>
      </c>
      <c r="T35" s="724">
        <v>0</v>
      </c>
      <c r="U35" s="724">
        <v>0</v>
      </c>
      <c r="V35" s="724">
        <v>355932.44</v>
      </c>
      <c r="W35" s="724">
        <v>0</v>
      </c>
    </row>
    <row r="36" spans="1:23">
      <c r="A36" s="721">
        <v>1243253200</v>
      </c>
      <c r="B36" s="721" t="s">
        <v>3889</v>
      </c>
      <c r="C36" s="722">
        <v>2916377.83</v>
      </c>
      <c r="D36" s="722">
        <v>0</v>
      </c>
      <c r="E36" s="722">
        <v>0</v>
      </c>
      <c r="F36" s="722">
        <v>2916377.83</v>
      </c>
      <c r="G36" s="722">
        <v>0</v>
      </c>
      <c r="I36" s="721">
        <v>1243253200</v>
      </c>
      <c r="J36" s="721" t="s">
        <v>3889</v>
      </c>
      <c r="K36" s="722">
        <v>2916377.83</v>
      </c>
      <c r="L36" s="722">
        <v>0</v>
      </c>
      <c r="M36" s="722">
        <v>0</v>
      </c>
      <c r="N36" s="722">
        <v>2916377.83</v>
      </c>
      <c r="O36" s="722">
        <v>0</v>
      </c>
      <c r="Q36" s="723">
        <v>1243253200</v>
      </c>
      <c r="R36" s="728" t="s">
        <v>3889</v>
      </c>
      <c r="S36" s="724">
        <v>2916377.83</v>
      </c>
      <c r="T36" s="724">
        <v>0</v>
      </c>
      <c r="U36" s="724">
        <v>0</v>
      </c>
      <c r="V36" s="724">
        <v>2916377.83</v>
      </c>
      <c r="W36" s="724">
        <v>0</v>
      </c>
    </row>
    <row r="37" spans="1:23">
      <c r="A37" s="721">
        <v>1244154100</v>
      </c>
      <c r="B37" s="721" t="s">
        <v>3890</v>
      </c>
      <c r="C37" s="722">
        <v>1288943.74</v>
      </c>
      <c r="D37" s="722">
        <v>0</v>
      </c>
      <c r="E37" s="722">
        <v>0</v>
      </c>
      <c r="F37" s="722">
        <v>1288943.74</v>
      </c>
      <c r="G37" s="722">
        <v>0</v>
      </c>
      <c r="I37" s="721">
        <v>1244154100</v>
      </c>
      <c r="J37" s="721" t="s">
        <v>3890</v>
      </c>
      <c r="K37" s="722">
        <v>1288943.74</v>
      </c>
      <c r="L37" s="722">
        <v>0</v>
      </c>
      <c r="M37" s="722">
        <v>0</v>
      </c>
      <c r="N37" s="722">
        <v>1288943.74</v>
      </c>
      <c r="O37" s="722">
        <v>0</v>
      </c>
      <c r="Q37" s="723">
        <v>1244154100</v>
      </c>
      <c r="R37" s="728" t="s">
        <v>3890</v>
      </c>
      <c r="S37" s="724">
        <v>1288943.74</v>
      </c>
      <c r="T37" s="724">
        <v>0</v>
      </c>
      <c r="U37" s="724">
        <v>0</v>
      </c>
      <c r="V37" s="724">
        <v>1288943.74</v>
      </c>
      <c r="W37" s="724">
        <v>0</v>
      </c>
    </row>
    <row r="38" spans="1:23">
      <c r="A38" s="721">
        <v>1244154101</v>
      </c>
      <c r="B38" s="721" t="s">
        <v>3891</v>
      </c>
      <c r="C38" s="722">
        <v>1302550.76</v>
      </c>
      <c r="D38" s="722">
        <v>0</v>
      </c>
      <c r="E38" s="722">
        <v>0</v>
      </c>
      <c r="F38" s="722">
        <v>1302550.76</v>
      </c>
      <c r="G38" s="722">
        <v>0</v>
      </c>
      <c r="I38" s="721">
        <v>1244154101</v>
      </c>
      <c r="J38" s="721" t="s">
        <v>3891</v>
      </c>
      <c r="K38" s="722">
        <v>1302550.76</v>
      </c>
      <c r="L38" s="722">
        <v>0</v>
      </c>
      <c r="M38" s="722">
        <v>0</v>
      </c>
      <c r="N38" s="722">
        <v>1302550.76</v>
      </c>
      <c r="O38" s="722">
        <v>0</v>
      </c>
      <c r="Q38" s="723">
        <v>1244154101</v>
      </c>
      <c r="R38" s="728" t="s">
        <v>3891</v>
      </c>
      <c r="S38" s="724">
        <v>1302550.76</v>
      </c>
      <c r="T38" s="724">
        <v>0</v>
      </c>
      <c r="U38" s="724">
        <v>0</v>
      </c>
      <c r="V38" s="724">
        <v>1302550.76</v>
      </c>
      <c r="W38" s="724">
        <v>0</v>
      </c>
    </row>
    <row r="39" spans="1:23">
      <c r="A39" s="721">
        <v>1246156100</v>
      </c>
      <c r="B39" s="721" t="s">
        <v>3892</v>
      </c>
      <c r="C39" s="722">
        <v>627873</v>
      </c>
      <c r="D39" s="722">
        <v>0</v>
      </c>
      <c r="E39" s="722">
        <v>0</v>
      </c>
      <c r="F39" s="722">
        <v>627873</v>
      </c>
      <c r="G39" s="722">
        <v>0</v>
      </c>
      <c r="I39" s="721">
        <v>1246156100</v>
      </c>
      <c r="J39" s="721" t="s">
        <v>3892</v>
      </c>
      <c r="K39" s="722">
        <v>627873</v>
      </c>
      <c r="L39" s="722">
        <v>0</v>
      </c>
      <c r="M39" s="722">
        <v>0</v>
      </c>
      <c r="N39" s="722">
        <v>627873</v>
      </c>
      <c r="O39" s="722">
        <v>0</v>
      </c>
      <c r="Q39" s="723">
        <v>1246156100</v>
      </c>
      <c r="R39" s="728" t="s">
        <v>3892</v>
      </c>
      <c r="S39" s="724">
        <v>627873</v>
      </c>
      <c r="T39" s="724">
        <v>0</v>
      </c>
      <c r="U39" s="724">
        <v>0</v>
      </c>
      <c r="V39" s="724">
        <v>627873</v>
      </c>
      <c r="W39" s="724">
        <v>0</v>
      </c>
    </row>
    <row r="40" spans="1:23">
      <c r="A40" s="721">
        <v>1246256200</v>
      </c>
      <c r="B40" s="721" t="s">
        <v>3893</v>
      </c>
      <c r="C40" s="722">
        <v>318748</v>
      </c>
      <c r="D40" s="722">
        <v>0</v>
      </c>
      <c r="E40" s="722">
        <v>0</v>
      </c>
      <c r="F40" s="722">
        <v>318748</v>
      </c>
      <c r="G40" s="722">
        <v>0</v>
      </c>
      <c r="I40" s="721">
        <v>1246256200</v>
      </c>
      <c r="J40" s="721" t="s">
        <v>3893</v>
      </c>
      <c r="K40" s="722">
        <v>318748</v>
      </c>
      <c r="L40" s="722">
        <v>0</v>
      </c>
      <c r="M40" s="722">
        <v>0</v>
      </c>
      <c r="N40" s="722">
        <v>318748</v>
      </c>
      <c r="O40" s="722">
        <v>0</v>
      </c>
      <c r="Q40" s="723">
        <v>1246256200</v>
      </c>
      <c r="R40" s="728" t="s">
        <v>3893</v>
      </c>
      <c r="S40" s="724">
        <v>318748</v>
      </c>
      <c r="T40" s="724">
        <v>0</v>
      </c>
      <c r="U40" s="724">
        <v>0</v>
      </c>
      <c r="V40" s="724">
        <v>318748</v>
      </c>
      <c r="W40" s="724">
        <v>0</v>
      </c>
    </row>
    <row r="41" spans="1:23">
      <c r="A41" s="721">
        <v>1246256201</v>
      </c>
      <c r="B41" s="721" t="s">
        <v>3894</v>
      </c>
      <c r="C41" s="722">
        <v>250999</v>
      </c>
      <c r="D41" s="722">
        <v>0</v>
      </c>
      <c r="E41" s="722">
        <v>0</v>
      </c>
      <c r="F41" s="722">
        <v>250999</v>
      </c>
      <c r="G41" s="722">
        <v>0</v>
      </c>
      <c r="I41" s="721">
        <v>1246256201</v>
      </c>
      <c r="J41" s="721" t="s">
        <v>3894</v>
      </c>
      <c r="K41" s="722">
        <v>250999</v>
      </c>
      <c r="L41" s="722">
        <v>0</v>
      </c>
      <c r="M41" s="722">
        <v>0</v>
      </c>
      <c r="N41" s="722">
        <v>250999</v>
      </c>
      <c r="O41" s="722">
        <v>0</v>
      </c>
      <c r="Q41" s="723">
        <v>1246256201</v>
      </c>
      <c r="R41" s="728" t="s">
        <v>3894</v>
      </c>
      <c r="S41" s="724">
        <v>250999</v>
      </c>
      <c r="T41" s="724">
        <v>0</v>
      </c>
      <c r="U41" s="724">
        <v>0</v>
      </c>
      <c r="V41" s="724">
        <v>250999</v>
      </c>
      <c r="W41" s="724">
        <v>0</v>
      </c>
    </row>
    <row r="42" spans="1:23">
      <c r="A42" s="721">
        <v>1246556500</v>
      </c>
      <c r="B42" s="721" t="s">
        <v>3895</v>
      </c>
      <c r="C42" s="722">
        <v>747218.5</v>
      </c>
      <c r="D42" s="722">
        <v>0</v>
      </c>
      <c r="E42" s="722">
        <v>0</v>
      </c>
      <c r="F42" s="722">
        <v>747218.5</v>
      </c>
      <c r="G42" s="722">
        <v>0</v>
      </c>
      <c r="I42" s="721">
        <v>1246556500</v>
      </c>
      <c r="J42" s="721" t="s">
        <v>3895</v>
      </c>
      <c r="K42" s="722">
        <v>747218.5</v>
      </c>
      <c r="L42" s="722">
        <v>0</v>
      </c>
      <c r="M42" s="722">
        <v>0</v>
      </c>
      <c r="N42" s="722">
        <v>747218.5</v>
      </c>
      <c r="O42" s="722">
        <v>0</v>
      </c>
      <c r="Q42" s="723">
        <v>1246556500</v>
      </c>
      <c r="R42" s="728" t="s">
        <v>3895</v>
      </c>
      <c r="S42" s="724">
        <v>747218.5</v>
      </c>
      <c r="T42" s="724">
        <v>0</v>
      </c>
      <c r="U42" s="724">
        <v>0</v>
      </c>
      <c r="V42" s="724">
        <v>747218.5</v>
      </c>
      <c r="W42" s="724">
        <v>0</v>
      </c>
    </row>
    <row r="43" spans="1:23">
      <c r="A43" s="721">
        <v>1246556501</v>
      </c>
      <c r="B43" s="721" t="s">
        <v>3896</v>
      </c>
      <c r="C43" s="722">
        <v>103419.26</v>
      </c>
      <c r="D43" s="722">
        <v>0</v>
      </c>
      <c r="E43" s="722">
        <v>0</v>
      </c>
      <c r="F43" s="722">
        <v>103419.26</v>
      </c>
      <c r="G43" s="722">
        <v>0</v>
      </c>
      <c r="I43" s="721">
        <v>1246556501</v>
      </c>
      <c r="J43" s="721" t="s">
        <v>3896</v>
      </c>
      <c r="K43" s="722">
        <v>103419.26</v>
      </c>
      <c r="L43" s="722">
        <v>0</v>
      </c>
      <c r="M43" s="722">
        <v>0</v>
      </c>
      <c r="N43" s="722">
        <v>103419.26</v>
      </c>
      <c r="O43" s="722">
        <v>0</v>
      </c>
      <c r="Q43" s="723">
        <v>1246556501</v>
      </c>
      <c r="R43" s="728" t="s">
        <v>3896</v>
      </c>
      <c r="S43" s="724">
        <v>103419.26</v>
      </c>
      <c r="T43" s="724">
        <v>0</v>
      </c>
      <c r="U43" s="724">
        <v>0</v>
      </c>
      <c r="V43" s="724">
        <v>103419.26</v>
      </c>
      <c r="W43" s="724">
        <v>0</v>
      </c>
    </row>
    <row r="44" spans="1:23">
      <c r="A44" s="721">
        <v>1246656600</v>
      </c>
      <c r="B44" s="721" t="s">
        <v>3897</v>
      </c>
      <c r="C44" s="722">
        <v>1140705.3700000001</v>
      </c>
      <c r="D44" s="722">
        <v>0</v>
      </c>
      <c r="E44" s="722">
        <v>0</v>
      </c>
      <c r="F44" s="722">
        <v>1140705.3700000001</v>
      </c>
      <c r="G44" s="722">
        <v>0</v>
      </c>
      <c r="I44" s="721">
        <v>1246656600</v>
      </c>
      <c r="J44" s="721" t="s">
        <v>3897</v>
      </c>
      <c r="K44" s="722">
        <v>1140705.3700000001</v>
      </c>
      <c r="L44" s="722">
        <v>0</v>
      </c>
      <c r="M44" s="722">
        <v>0</v>
      </c>
      <c r="N44" s="722">
        <v>1140705.3700000001</v>
      </c>
      <c r="O44" s="722">
        <v>0</v>
      </c>
      <c r="Q44" s="723">
        <v>1246656600</v>
      </c>
      <c r="R44" s="728" t="s">
        <v>3897</v>
      </c>
      <c r="S44" s="724">
        <v>1140705.3700000001</v>
      </c>
      <c r="T44" s="724">
        <v>0</v>
      </c>
      <c r="U44" s="724">
        <v>0</v>
      </c>
      <c r="V44" s="724">
        <v>1140705.3700000001</v>
      </c>
      <c r="W44" s="724">
        <v>0</v>
      </c>
    </row>
    <row r="45" spans="1:23">
      <c r="A45" s="721">
        <v>1246656601</v>
      </c>
      <c r="B45" s="721" t="s">
        <v>3898</v>
      </c>
      <c r="C45" s="722">
        <v>21516.07</v>
      </c>
      <c r="D45" s="722">
        <v>0</v>
      </c>
      <c r="E45" s="722">
        <v>0</v>
      </c>
      <c r="F45" s="722">
        <v>21516.07</v>
      </c>
      <c r="G45" s="722">
        <v>0</v>
      </c>
      <c r="I45" s="721">
        <v>1246656601</v>
      </c>
      <c r="J45" s="721" t="s">
        <v>3898</v>
      </c>
      <c r="K45" s="722">
        <v>21516.07</v>
      </c>
      <c r="L45" s="722">
        <v>0</v>
      </c>
      <c r="M45" s="722">
        <v>0</v>
      </c>
      <c r="N45" s="722">
        <v>21516.07</v>
      </c>
      <c r="O45" s="722">
        <v>0</v>
      </c>
      <c r="Q45" s="723">
        <v>1246656601</v>
      </c>
      <c r="R45" s="728" t="s">
        <v>3898</v>
      </c>
      <c r="S45" s="724">
        <v>21516.07</v>
      </c>
      <c r="T45" s="724">
        <v>0</v>
      </c>
      <c r="U45" s="724">
        <v>0</v>
      </c>
      <c r="V45" s="724">
        <v>21516.07</v>
      </c>
      <c r="W45" s="724">
        <v>0</v>
      </c>
    </row>
    <row r="46" spans="1:23">
      <c r="A46" s="721">
        <v>1246756700</v>
      </c>
      <c r="B46" s="721" t="s">
        <v>3899</v>
      </c>
      <c r="C46" s="722">
        <v>14300</v>
      </c>
      <c r="D46" s="722">
        <v>0</v>
      </c>
      <c r="E46" s="722">
        <v>0</v>
      </c>
      <c r="F46" s="722">
        <v>14300</v>
      </c>
      <c r="G46" s="722">
        <v>0</v>
      </c>
      <c r="I46" s="721">
        <v>1246756700</v>
      </c>
      <c r="J46" s="721" t="s">
        <v>3899</v>
      </c>
      <c r="K46" s="722">
        <v>14300</v>
      </c>
      <c r="L46" s="722">
        <v>0</v>
      </c>
      <c r="M46" s="722">
        <v>0</v>
      </c>
      <c r="N46" s="722">
        <v>14300</v>
      </c>
      <c r="O46" s="722">
        <v>0</v>
      </c>
      <c r="Q46" s="723">
        <v>1246756700</v>
      </c>
      <c r="R46" s="728" t="s">
        <v>3899</v>
      </c>
      <c r="S46" s="724">
        <v>14300</v>
      </c>
      <c r="T46" s="724">
        <v>0</v>
      </c>
      <c r="U46" s="724">
        <v>0</v>
      </c>
      <c r="V46" s="724">
        <v>14300</v>
      </c>
      <c r="W46" s="724">
        <v>0</v>
      </c>
    </row>
    <row r="47" spans="1:23">
      <c r="A47" s="721">
        <v>1246956900</v>
      </c>
      <c r="B47" s="721" t="s">
        <v>3900</v>
      </c>
      <c r="C47" s="722">
        <v>3972826.4</v>
      </c>
      <c r="D47" s="722">
        <v>0</v>
      </c>
      <c r="E47" s="722">
        <v>0</v>
      </c>
      <c r="F47" s="722">
        <v>3972826.4</v>
      </c>
      <c r="G47" s="722">
        <v>0</v>
      </c>
      <c r="I47" s="721">
        <v>1246956900</v>
      </c>
      <c r="J47" s="721" t="s">
        <v>3900</v>
      </c>
      <c r="K47" s="722">
        <v>3972826.4</v>
      </c>
      <c r="L47" s="722">
        <v>0</v>
      </c>
      <c r="M47" s="722">
        <v>0</v>
      </c>
      <c r="N47" s="722">
        <v>3972826.4</v>
      </c>
      <c r="O47" s="722">
        <v>0</v>
      </c>
      <c r="Q47" s="723">
        <v>1246956900</v>
      </c>
      <c r="R47" s="728" t="s">
        <v>3900</v>
      </c>
      <c r="S47" s="724">
        <v>3972826.4</v>
      </c>
      <c r="T47" s="724">
        <v>0</v>
      </c>
      <c r="U47" s="724">
        <v>0</v>
      </c>
      <c r="V47" s="724">
        <v>3972826.4</v>
      </c>
      <c r="W47" s="724">
        <v>0</v>
      </c>
    </row>
    <row r="48" spans="1:23">
      <c r="A48" s="721">
        <v>1247151300</v>
      </c>
      <c r="B48" s="721" t="s">
        <v>3901</v>
      </c>
      <c r="C48" s="722">
        <v>62978.17</v>
      </c>
      <c r="D48" s="722">
        <v>0</v>
      </c>
      <c r="E48" s="722">
        <v>0</v>
      </c>
      <c r="F48" s="722">
        <v>62978.17</v>
      </c>
      <c r="G48" s="722">
        <v>0</v>
      </c>
      <c r="I48" s="721">
        <v>1247151300</v>
      </c>
      <c r="J48" s="721" t="s">
        <v>3901</v>
      </c>
      <c r="K48" s="722">
        <v>62978.17</v>
      </c>
      <c r="L48" s="722">
        <v>0</v>
      </c>
      <c r="M48" s="722">
        <v>0</v>
      </c>
      <c r="N48" s="722">
        <v>62978.17</v>
      </c>
      <c r="O48" s="722">
        <v>0</v>
      </c>
      <c r="Q48" s="723">
        <v>1247151300</v>
      </c>
      <c r="R48" s="728" t="s">
        <v>3901</v>
      </c>
      <c r="S48" s="724">
        <v>62978.17</v>
      </c>
      <c r="T48" s="724">
        <v>0</v>
      </c>
      <c r="U48" s="724">
        <v>0</v>
      </c>
      <c r="V48" s="724">
        <v>62978.17</v>
      </c>
      <c r="W48" s="724">
        <v>0</v>
      </c>
    </row>
    <row r="49" spans="1:23">
      <c r="A49" s="721">
        <v>1252259300</v>
      </c>
      <c r="B49" s="721" t="s">
        <v>3902</v>
      </c>
      <c r="C49" s="722">
        <v>2851.04</v>
      </c>
      <c r="D49" s="722">
        <v>0</v>
      </c>
      <c r="E49" s="722">
        <v>0</v>
      </c>
      <c r="F49" s="722">
        <v>2851.04</v>
      </c>
      <c r="G49" s="722">
        <v>0</v>
      </c>
      <c r="I49" s="721">
        <v>1252259300</v>
      </c>
      <c r="J49" s="721" t="s">
        <v>3902</v>
      </c>
      <c r="K49" s="722">
        <v>2851.04</v>
      </c>
      <c r="L49" s="722">
        <v>0</v>
      </c>
      <c r="M49" s="722">
        <v>0</v>
      </c>
      <c r="N49" s="722">
        <v>2851.04</v>
      </c>
      <c r="O49" s="722">
        <v>0</v>
      </c>
      <c r="Q49" s="723">
        <v>1252259300</v>
      </c>
      <c r="R49" s="728" t="s">
        <v>3902</v>
      </c>
      <c r="S49" s="724">
        <v>2851.04</v>
      </c>
      <c r="T49" s="724">
        <v>0</v>
      </c>
      <c r="U49" s="724">
        <v>0</v>
      </c>
      <c r="V49" s="724">
        <v>2851.04</v>
      </c>
      <c r="W49" s="724">
        <v>0</v>
      </c>
    </row>
    <row r="50" spans="1:23">
      <c r="A50" s="721">
        <v>1263151101</v>
      </c>
      <c r="B50" s="721" t="s">
        <v>3903</v>
      </c>
      <c r="C50" s="722">
        <v>-360798.58</v>
      </c>
      <c r="D50" s="722">
        <v>0</v>
      </c>
      <c r="E50" s="722">
        <v>0</v>
      </c>
      <c r="F50" s="722">
        <v>-360798.58</v>
      </c>
      <c r="G50" s="722">
        <v>0</v>
      </c>
      <c r="I50" s="721">
        <v>1263151101</v>
      </c>
      <c r="J50" s="721" t="s">
        <v>3903</v>
      </c>
      <c r="K50" s="722">
        <v>-360798.58</v>
      </c>
      <c r="L50" s="722">
        <v>0</v>
      </c>
      <c r="M50" s="722">
        <v>0</v>
      </c>
      <c r="N50" s="722">
        <v>-360798.58</v>
      </c>
      <c r="O50" s="722">
        <v>0</v>
      </c>
      <c r="Q50" s="723">
        <v>1263151101</v>
      </c>
      <c r="R50" s="728" t="s">
        <v>3903</v>
      </c>
      <c r="S50" s="724">
        <v>-360798.58</v>
      </c>
      <c r="T50" s="724">
        <v>0</v>
      </c>
      <c r="U50" s="724">
        <v>0</v>
      </c>
      <c r="V50" s="724">
        <v>-360798.58</v>
      </c>
      <c r="W50" s="724">
        <v>0</v>
      </c>
    </row>
    <row r="51" spans="1:23">
      <c r="A51" s="721">
        <v>1263151201</v>
      </c>
      <c r="B51" s="721" t="s">
        <v>3904</v>
      </c>
      <c r="C51" s="722">
        <v>-66107.91</v>
      </c>
      <c r="D51" s="722">
        <v>0</v>
      </c>
      <c r="E51" s="722">
        <v>0</v>
      </c>
      <c r="F51" s="722">
        <v>-66107.91</v>
      </c>
      <c r="G51" s="722">
        <v>0</v>
      </c>
      <c r="I51" s="721">
        <v>1263151201</v>
      </c>
      <c r="J51" s="721" t="s">
        <v>3904</v>
      </c>
      <c r="K51" s="722">
        <v>-66107.91</v>
      </c>
      <c r="L51" s="722">
        <v>0</v>
      </c>
      <c r="M51" s="722">
        <v>0</v>
      </c>
      <c r="N51" s="722">
        <v>-66107.91</v>
      </c>
      <c r="O51" s="722">
        <v>0</v>
      </c>
      <c r="Q51" s="723">
        <v>1263151201</v>
      </c>
      <c r="R51" s="728" t="s">
        <v>3904</v>
      </c>
      <c r="S51" s="724">
        <v>-66107.91</v>
      </c>
      <c r="T51" s="724">
        <v>0</v>
      </c>
      <c r="U51" s="724">
        <v>0</v>
      </c>
      <c r="V51" s="724">
        <v>-66107.91</v>
      </c>
      <c r="W51" s="724">
        <v>0</v>
      </c>
    </row>
    <row r="52" spans="1:23">
      <c r="A52" s="721">
        <v>1263151501</v>
      </c>
      <c r="B52" s="721" t="s">
        <v>3905</v>
      </c>
      <c r="C52" s="722">
        <v>-4350789.59</v>
      </c>
      <c r="D52" s="722">
        <v>0</v>
      </c>
      <c r="E52" s="722">
        <v>0</v>
      </c>
      <c r="F52" s="722">
        <v>-4350789.59</v>
      </c>
      <c r="G52" s="722">
        <v>0</v>
      </c>
      <c r="I52" s="721">
        <v>1263151501</v>
      </c>
      <c r="J52" s="721" t="s">
        <v>3905</v>
      </c>
      <c r="K52" s="722">
        <v>-4350789.59</v>
      </c>
      <c r="L52" s="722">
        <v>0</v>
      </c>
      <c r="M52" s="722">
        <v>0</v>
      </c>
      <c r="N52" s="722">
        <v>-4350789.59</v>
      </c>
      <c r="O52" s="722">
        <v>0</v>
      </c>
      <c r="Q52" s="723">
        <v>1263151501</v>
      </c>
      <c r="R52" s="728" t="s">
        <v>3905</v>
      </c>
      <c r="S52" s="724">
        <v>-4350789.59</v>
      </c>
      <c r="T52" s="724">
        <v>0</v>
      </c>
      <c r="U52" s="724">
        <v>0</v>
      </c>
      <c r="V52" s="724">
        <v>-4350789.59</v>
      </c>
      <c r="W52" s="724">
        <v>0</v>
      </c>
    </row>
    <row r="53" spans="1:23">
      <c r="A53" s="721">
        <v>1263151901</v>
      </c>
      <c r="B53" s="721" t="s">
        <v>3906</v>
      </c>
      <c r="C53" s="722">
        <v>-29380.44</v>
      </c>
      <c r="D53" s="722">
        <v>0</v>
      </c>
      <c r="E53" s="722">
        <v>0</v>
      </c>
      <c r="F53" s="722">
        <v>-29380.44</v>
      </c>
      <c r="G53" s="722">
        <v>0</v>
      </c>
      <c r="I53" s="721">
        <v>1263151901</v>
      </c>
      <c r="J53" s="721" t="s">
        <v>3906</v>
      </c>
      <c r="K53" s="722">
        <v>-29380.44</v>
      </c>
      <c r="L53" s="722">
        <v>0</v>
      </c>
      <c r="M53" s="722">
        <v>0</v>
      </c>
      <c r="N53" s="722">
        <v>-29380.44</v>
      </c>
      <c r="O53" s="722">
        <v>0</v>
      </c>
      <c r="Q53" s="723">
        <v>1263151901</v>
      </c>
      <c r="R53" s="728" t="s">
        <v>3906</v>
      </c>
      <c r="S53" s="724">
        <v>-29380.44</v>
      </c>
      <c r="T53" s="724">
        <v>0</v>
      </c>
      <c r="U53" s="724">
        <v>0</v>
      </c>
      <c r="V53" s="724">
        <v>-29380.44</v>
      </c>
      <c r="W53" s="724">
        <v>0</v>
      </c>
    </row>
    <row r="54" spans="1:23">
      <c r="A54" s="721">
        <v>1263252101</v>
      </c>
      <c r="B54" s="721" t="s">
        <v>3907</v>
      </c>
      <c r="C54" s="722">
        <v>-71912.649999999994</v>
      </c>
      <c r="D54" s="722">
        <v>0</v>
      </c>
      <c r="E54" s="722">
        <v>0</v>
      </c>
      <c r="F54" s="722">
        <v>-71912.649999999994</v>
      </c>
      <c r="G54" s="722">
        <v>0</v>
      </c>
      <c r="I54" s="721">
        <v>1263252101</v>
      </c>
      <c r="J54" s="721" t="s">
        <v>3907</v>
      </c>
      <c r="K54" s="722">
        <v>-71912.649999999994</v>
      </c>
      <c r="L54" s="722">
        <v>0</v>
      </c>
      <c r="M54" s="722">
        <v>0</v>
      </c>
      <c r="N54" s="722">
        <v>-71912.649999999994</v>
      </c>
      <c r="O54" s="722">
        <v>0</v>
      </c>
      <c r="Q54" s="723">
        <v>1263252101</v>
      </c>
      <c r="R54" s="728" t="s">
        <v>3907</v>
      </c>
      <c r="S54" s="724">
        <v>-71912.649999999994</v>
      </c>
      <c r="T54" s="724">
        <v>0</v>
      </c>
      <c r="U54" s="724">
        <v>0</v>
      </c>
      <c r="V54" s="724">
        <v>-71912.649999999994</v>
      </c>
      <c r="W54" s="724">
        <v>0</v>
      </c>
    </row>
    <row r="55" spans="1:23">
      <c r="A55" s="721">
        <v>1263252301</v>
      </c>
      <c r="B55" s="721" t="s">
        <v>3908</v>
      </c>
      <c r="C55" s="722">
        <v>-4337.3</v>
      </c>
      <c r="D55" s="722">
        <v>0</v>
      </c>
      <c r="E55" s="722">
        <v>0</v>
      </c>
      <c r="F55" s="722">
        <v>-4337.3</v>
      </c>
      <c r="G55" s="722">
        <v>0</v>
      </c>
      <c r="I55" s="721">
        <v>1263252301</v>
      </c>
      <c r="J55" s="721" t="s">
        <v>3908</v>
      </c>
      <c r="K55" s="722">
        <v>-4337.3</v>
      </c>
      <c r="L55" s="722">
        <v>0</v>
      </c>
      <c r="M55" s="722">
        <v>0</v>
      </c>
      <c r="N55" s="722">
        <v>-4337.3</v>
      </c>
      <c r="O55" s="722">
        <v>0</v>
      </c>
      <c r="Q55" s="723">
        <v>1263252301</v>
      </c>
      <c r="R55" s="728" t="s">
        <v>3908</v>
      </c>
      <c r="S55" s="724">
        <v>-4337.3</v>
      </c>
      <c r="T55" s="724">
        <v>0</v>
      </c>
      <c r="U55" s="724">
        <v>0</v>
      </c>
      <c r="V55" s="724">
        <v>-4337.3</v>
      </c>
      <c r="W55" s="724">
        <v>0</v>
      </c>
    </row>
    <row r="56" spans="1:23">
      <c r="A56" s="721">
        <v>1263252901</v>
      </c>
      <c r="B56" s="721" t="s">
        <v>3909</v>
      </c>
      <c r="C56" s="722">
        <v>-314361.89</v>
      </c>
      <c r="D56" s="722">
        <v>0</v>
      </c>
      <c r="E56" s="722">
        <v>0</v>
      </c>
      <c r="F56" s="722">
        <v>-314361.89</v>
      </c>
      <c r="G56" s="722">
        <v>0</v>
      </c>
      <c r="I56" s="721">
        <v>1263252901</v>
      </c>
      <c r="J56" s="721" t="s">
        <v>3909</v>
      </c>
      <c r="K56" s="722">
        <v>-314361.89</v>
      </c>
      <c r="L56" s="722">
        <v>0</v>
      </c>
      <c r="M56" s="722">
        <v>0</v>
      </c>
      <c r="N56" s="722">
        <v>-314361.89</v>
      </c>
      <c r="O56" s="722">
        <v>0</v>
      </c>
      <c r="Q56" s="723">
        <v>1263252901</v>
      </c>
      <c r="R56" s="728" t="s">
        <v>3909</v>
      </c>
      <c r="S56" s="724">
        <v>-314361.89</v>
      </c>
      <c r="T56" s="724">
        <v>0</v>
      </c>
      <c r="U56" s="724">
        <v>0</v>
      </c>
      <c r="V56" s="724">
        <v>-314361.89</v>
      </c>
      <c r="W56" s="724">
        <v>0</v>
      </c>
    </row>
    <row r="57" spans="1:23">
      <c r="A57" s="721">
        <v>1263353101</v>
      </c>
      <c r="B57" s="721" t="s">
        <v>3910</v>
      </c>
      <c r="C57" s="722">
        <v>-222753.4</v>
      </c>
      <c r="D57" s="722">
        <v>0</v>
      </c>
      <c r="E57" s="722">
        <v>0</v>
      </c>
      <c r="F57" s="722">
        <v>-222753.4</v>
      </c>
      <c r="G57" s="722">
        <v>0</v>
      </c>
      <c r="I57" s="721">
        <v>1263353101</v>
      </c>
      <c r="J57" s="721" t="s">
        <v>3910</v>
      </c>
      <c r="K57" s="722">
        <v>-222753.4</v>
      </c>
      <c r="L57" s="722">
        <v>0</v>
      </c>
      <c r="M57" s="722">
        <v>0</v>
      </c>
      <c r="N57" s="722">
        <v>-222753.4</v>
      </c>
      <c r="O57" s="722">
        <v>0</v>
      </c>
      <c r="Q57" s="723">
        <v>1263353101</v>
      </c>
      <c r="R57" s="728" t="s">
        <v>3910</v>
      </c>
      <c r="S57" s="724">
        <v>-222753.4</v>
      </c>
      <c r="T57" s="724">
        <v>0</v>
      </c>
      <c r="U57" s="724">
        <v>0</v>
      </c>
      <c r="V57" s="724">
        <v>-222753.4</v>
      </c>
      <c r="W57" s="724">
        <v>0</v>
      </c>
    </row>
    <row r="58" spans="1:23">
      <c r="A58" s="721">
        <v>1263353201</v>
      </c>
      <c r="B58" s="721" t="s">
        <v>3911</v>
      </c>
      <c r="C58" s="722">
        <v>-2916377.83</v>
      </c>
      <c r="D58" s="722">
        <v>0</v>
      </c>
      <c r="E58" s="722">
        <v>0</v>
      </c>
      <c r="F58" s="722">
        <v>-2916377.83</v>
      </c>
      <c r="G58" s="722">
        <v>0</v>
      </c>
      <c r="I58" s="721">
        <v>1263353201</v>
      </c>
      <c r="J58" s="721" t="s">
        <v>3911</v>
      </c>
      <c r="K58" s="722">
        <v>-2916377.83</v>
      </c>
      <c r="L58" s="722">
        <v>0</v>
      </c>
      <c r="M58" s="722">
        <v>0</v>
      </c>
      <c r="N58" s="722">
        <v>-2916377.83</v>
      </c>
      <c r="O58" s="722">
        <v>0</v>
      </c>
      <c r="Q58" s="723">
        <v>1263353201</v>
      </c>
      <c r="R58" s="728" t="s">
        <v>3911</v>
      </c>
      <c r="S58" s="724">
        <v>-2916377.83</v>
      </c>
      <c r="T58" s="724">
        <v>0</v>
      </c>
      <c r="U58" s="724">
        <v>0</v>
      </c>
      <c r="V58" s="724">
        <v>-2916377.83</v>
      </c>
      <c r="W58" s="724">
        <v>0</v>
      </c>
    </row>
    <row r="59" spans="1:23">
      <c r="A59" s="721">
        <v>1263454101</v>
      </c>
      <c r="B59" s="721" t="s">
        <v>3912</v>
      </c>
      <c r="C59" s="722">
        <v>-866099.02</v>
      </c>
      <c r="D59" s="722">
        <v>0</v>
      </c>
      <c r="E59" s="722">
        <v>0</v>
      </c>
      <c r="F59" s="722">
        <v>-866099.02</v>
      </c>
      <c r="G59" s="722">
        <v>0</v>
      </c>
      <c r="I59" s="721">
        <v>1263454101</v>
      </c>
      <c r="J59" s="721" t="s">
        <v>3912</v>
      </c>
      <c r="K59" s="722">
        <v>-866099.02</v>
      </c>
      <c r="L59" s="722">
        <v>0</v>
      </c>
      <c r="M59" s="722">
        <v>0</v>
      </c>
      <c r="N59" s="722">
        <v>-866099.02</v>
      </c>
      <c r="O59" s="722">
        <v>0</v>
      </c>
      <c r="Q59" s="723">
        <v>1263454101</v>
      </c>
      <c r="R59" s="728" t="s">
        <v>3912</v>
      </c>
      <c r="S59" s="724">
        <v>-866099.02</v>
      </c>
      <c r="T59" s="724">
        <v>0</v>
      </c>
      <c r="U59" s="724">
        <v>0</v>
      </c>
      <c r="V59" s="724">
        <v>-866099.02</v>
      </c>
      <c r="W59" s="724">
        <v>0</v>
      </c>
    </row>
    <row r="60" spans="1:23">
      <c r="A60" s="721">
        <v>1263656101</v>
      </c>
      <c r="B60" s="721" t="s">
        <v>3913</v>
      </c>
      <c r="C60" s="722">
        <v>-13080.69</v>
      </c>
      <c r="D60" s="722">
        <v>0</v>
      </c>
      <c r="E60" s="722">
        <v>0</v>
      </c>
      <c r="F60" s="722">
        <v>-13080.69</v>
      </c>
      <c r="G60" s="722">
        <v>0</v>
      </c>
      <c r="I60" s="721">
        <v>1263656101</v>
      </c>
      <c r="J60" s="721" t="s">
        <v>3913</v>
      </c>
      <c r="K60" s="722">
        <v>-13080.69</v>
      </c>
      <c r="L60" s="722">
        <v>0</v>
      </c>
      <c r="M60" s="722">
        <v>0</v>
      </c>
      <c r="N60" s="722">
        <v>-13080.69</v>
      </c>
      <c r="O60" s="722">
        <v>0</v>
      </c>
      <c r="Q60" s="723">
        <v>1263656101</v>
      </c>
      <c r="R60" s="728" t="s">
        <v>3913</v>
      </c>
      <c r="S60" s="724">
        <v>-13080.69</v>
      </c>
      <c r="T60" s="724">
        <v>0</v>
      </c>
      <c r="U60" s="724">
        <v>0</v>
      </c>
      <c r="V60" s="724">
        <v>-13080.69</v>
      </c>
      <c r="W60" s="724">
        <v>0</v>
      </c>
    </row>
    <row r="61" spans="1:23">
      <c r="A61" s="721">
        <v>1263656201</v>
      </c>
      <c r="B61" s="721" t="s">
        <v>3914</v>
      </c>
      <c r="C61" s="722">
        <v>-36342.400000000001</v>
      </c>
      <c r="D61" s="722">
        <v>0</v>
      </c>
      <c r="E61" s="722">
        <v>0</v>
      </c>
      <c r="F61" s="722">
        <v>-36342.400000000001</v>
      </c>
      <c r="G61" s="722">
        <v>0</v>
      </c>
      <c r="I61" s="721">
        <v>1263656201</v>
      </c>
      <c r="J61" s="721" t="s">
        <v>3914</v>
      </c>
      <c r="K61" s="722">
        <v>-36342.400000000001</v>
      </c>
      <c r="L61" s="722">
        <v>0</v>
      </c>
      <c r="M61" s="722">
        <v>0</v>
      </c>
      <c r="N61" s="722">
        <v>-36342.400000000001</v>
      </c>
      <c r="O61" s="722">
        <v>0</v>
      </c>
      <c r="Q61" s="723">
        <v>1263656201</v>
      </c>
      <c r="R61" s="728" t="s">
        <v>3914</v>
      </c>
      <c r="S61" s="724">
        <v>-36342.400000000001</v>
      </c>
      <c r="T61" s="724">
        <v>0</v>
      </c>
      <c r="U61" s="724">
        <v>0</v>
      </c>
      <c r="V61" s="724">
        <v>-36342.400000000001</v>
      </c>
      <c r="W61" s="724">
        <v>0</v>
      </c>
    </row>
    <row r="62" spans="1:23">
      <c r="A62" s="721">
        <v>1263656501</v>
      </c>
      <c r="B62" s="721" t="s">
        <v>3915</v>
      </c>
      <c r="C62" s="722">
        <v>-262482.96999999997</v>
      </c>
      <c r="D62" s="722">
        <v>0</v>
      </c>
      <c r="E62" s="722">
        <v>0</v>
      </c>
      <c r="F62" s="722">
        <v>-262482.96999999997</v>
      </c>
      <c r="G62" s="722">
        <v>0</v>
      </c>
      <c r="I62" s="721">
        <v>1263656501</v>
      </c>
      <c r="J62" s="721" t="s">
        <v>3915</v>
      </c>
      <c r="K62" s="722">
        <v>-262482.96999999997</v>
      </c>
      <c r="L62" s="722">
        <v>0</v>
      </c>
      <c r="M62" s="722">
        <v>0</v>
      </c>
      <c r="N62" s="722">
        <v>-262482.96999999997</v>
      </c>
      <c r="O62" s="722">
        <v>0</v>
      </c>
      <c r="Q62" s="723">
        <v>1263656501</v>
      </c>
      <c r="R62" s="728" t="s">
        <v>3915</v>
      </c>
      <c r="S62" s="724">
        <v>-262482.96999999997</v>
      </c>
      <c r="T62" s="724">
        <v>0</v>
      </c>
      <c r="U62" s="724">
        <v>0</v>
      </c>
      <c r="V62" s="724">
        <v>-262482.96999999997</v>
      </c>
      <c r="W62" s="724">
        <v>0</v>
      </c>
    </row>
    <row r="63" spans="1:23">
      <c r="A63" s="721">
        <v>1263656601</v>
      </c>
      <c r="B63" s="721" t="s">
        <v>3916</v>
      </c>
      <c r="C63" s="722">
        <v>-65012.36</v>
      </c>
      <c r="D63" s="722">
        <v>0</v>
      </c>
      <c r="E63" s="722">
        <v>0</v>
      </c>
      <c r="F63" s="722">
        <v>-65012.36</v>
      </c>
      <c r="G63" s="722">
        <v>0</v>
      </c>
      <c r="I63" s="721">
        <v>1263656601</v>
      </c>
      <c r="J63" s="721" t="s">
        <v>3916</v>
      </c>
      <c r="K63" s="722">
        <v>-65012.36</v>
      </c>
      <c r="L63" s="722">
        <v>0</v>
      </c>
      <c r="M63" s="722">
        <v>0</v>
      </c>
      <c r="N63" s="722">
        <v>-65012.36</v>
      </c>
      <c r="O63" s="722">
        <v>0</v>
      </c>
      <c r="Q63" s="723">
        <v>1263656601</v>
      </c>
      <c r="R63" s="728" t="s">
        <v>3916</v>
      </c>
      <c r="S63" s="724">
        <v>-65012.36</v>
      </c>
      <c r="T63" s="724">
        <v>0</v>
      </c>
      <c r="U63" s="724">
        <v>0</v>
      </c>
      <c r="V63" s="724">
        <v>-65012.36</v>
      </c>
      <c r="W63" s="724">
        <v>0</v>
      </c>
    </row>
    <row r="64" spans="1:23">
      <c r="A64" s="721">
        <v>1263656701</v>
      </c>
      <c r="B64" s="721" t="s">
        <v>3917</v>
      </c>
      <c r="C64" s="722">
        <v>-1182.5</v>
      </c>
      <c r="D64" s="722">
        <v>0</v>
      </c>
      <c r="E64" s="722">
        <v>0</v>
      </c>
      <c r="F64" s="722">
        <v>-1182.5</v>
      </c>
      <c r="G64" s="722">
        <v>0</v>
      </c>
      <c r="I64" s="721">
        <v>1263656701</v>
      </c>
      <c r="J64" s="721" t="s">
        <v>3917</v>
      </c>
      <c r="K64" s="722">
        <v>-1182.5</v>
      </c>
      <c r="L64" s="722">
        <v>0</v>
      </c>
      <c r="M64" s="722">
        <v>0</v>
      </c>
      <c r="N64" s="722">
        <v>-1182.5</v>
      </c>
      <c r="O64" s="722">
        <v>0</v>
      </c>
      <c r="Q64" s="723">
        <v>1263656701</v>
      </c>
      <c r="R64" s="728" t="s">
        <v>3917</v>
      </c>
      <c r="S64" s="724">
        <v>-1182.5</v>
      </c>
      <c r="T64" s="724">
        <v>0</v>
      </c>
      <c r="U64" s="724">
        <v>0</v>
      </c>
      <c r="V64" s="724">
        <v>-1182.5</v>
      </c>
      <c r="W64" s="724">
        <v>0</v>
      </c>
    </row>
    <row r="65" spans="1:23">
      <c r="A65" s="721">
        <v>1263656901</v>
      </c>
      <c r="B65" s="721" t="s">
        <v>3918</v>
      </c>
      <c r="C65" s="722">
        <v>-1064077.42</v>
      </c>
      <c r="D65" s="722">
        <v>0</v>
      </c>
      <c r="E65" s="722">
        <v>0</v>
      </c>
      <c r="F65" s="722">
        <v>-1064077.42</v>
      </c>
      <c r="G65" s="722">
        <v>0</v>
      </c>
      <c r="I65" s="721">
        <v>1263656901</v>
      </c>
      <c r="J65" s="721" t="s">
        <v>3918</v>
      </c>
      <c r="K65" s="722">
        <v>-1064077.42</v>
      </c>
      <c r="L65" s="722">
        <v>0</v>
      </c>
      <c r="M65" s="722">
        <v>0</v>
      </c>
      <c r="N65" s="722">
        <v>-1064077.42</v>
      </c>
      <c r="O65" s="722">
        <v>0</v>
      </c>
      <c r="Q65" s="723">
        <v>1263656901</v>
      </c>
      <c r="R65" s="728" t="s">
        <v>3918</v>
      </c>
      <c r="S65" s="724">
        <v>-1064077.42</v>
      </c>
      <c r="T65" s="724">
        <v>0</v>
      </c>
      <c r="U65" s="724">
        <v>0</v>
      </c>
      <c r="V65" s="724">
        <v>-1064077.42</v>
      </c>
      <c r="W65" s="724">
        <v>0</v>
      </c>
    </row>
    <row r="66" spans="1:23">
      <c r="A66" s="721">
        <v>1265959301</v>
      </c>
      <c r="B66" s="721" t="s">
        <v>3919</v>
      </c>
      <c r="C66" s="722">
        <v>-855.31</v>
      </c>
      <c r="D66" s="722">
        <v>0</v>
      </c>
      <c r="E66" s="722">
        <v>0</v>
      </c>
      <c r="F66" s="722">
        <v>-855.31</v>
      </c>
      <c r="G66" s="722">
        <v>0</v>
      </c>
      <c r="I66" s="721">
        <v>1265959301</v>
      </c>
      <c r="J66" s="721" t="s">
        <v>3919</v>
      </c>
      <c r="K66" s="722">
        <v>-855.31</v>
      </c>
      <c r="L66" s="722">
        <v>0</v>
      </c>
      <c r="M66" s="722">
        <v>0</v>
      </c>
      <c r="N66" s="722">
        <v>-855.31</v>
      </c>
      <c r="O66" s="722">
        <v>0</v>
      </c>
      <c r="Q66" s="723">
        <v>1265959301</v>
      </c>
      <c r="R66" s="728" t="s">
        <v>3919</v>
      </c>
      <c r="S66" s="724">
        <v>-855.31</v>
      </c>
      <c r="T66" s="724">
        <v>0</v>
      </c>
      <c r="U66" s="724">
        <v>0</v>
      </c>
      <c r="V66" s="724">
        <v>-855.31</v>
      </c>
      <c r="W66" s="724">
        <v>0</v>
      </c>
    </row>
    <row r="67" spans="1:23">
      <c r="A67" s="721">
        <v>2111101001</v>
      </c>
      <c r="B67" s="721" t="s">
        <v>3920</v>
      </c>
      <c r="C67" s="722">
        <v>-27671.24</v>
      </c>
      <c r="D67" s="722">
        <v>1237956.31</v>
      </c>
      <c r="E67" s="722">
        <v>1236033.1100000001</v>
      </c>
      <c r="F67" s="722">
        <v>-25748.04</v>
      </c>
      <c r="G67" s="722">
        <v>1923.2</v>
      </c>
      <c r="I67" s="721">
        <v>2111101001</v>
      </c>
      <c r="J67" s="721" t="s">
        <v>3920</v>
      </c>
      <c r="K67" s="722">
        <v>-25748.04</v>
      </c>
      <c r="L67" s="722">
        <v>1252610.73</v>
      </c>
      <c r="M67" s="722">
        <v>1252610.73</v>
      </c>
      <c r="N67" s="722">
        <v>-25748.04</v>
      </c>
      <c r="O67" s="722">
        <v>0</v>
      </c>
      <c r="Q67" s="723">
        <v>2111101001</v>
      </c>
      <c r="R67" s="728" t="s">
        <v>3920</v>
      </c>
      <c r="S67" s="724">
        <v>-25748.04</v>
      </c>
      <c r="T67" s="724">
        <v>1072080.1499999999</v>
      </c>
      <c r="U67" s="724">
        <v>1070383.69</v>
      </c>
      <c r="V67" s="724">
        <v>-24051.58</v>
      </c>
      <c r="W67" s="724">
        <v>1696.46</v>
      </c>
    </row>
    <row r="68" spans="1:23">
      <c r="A68" s="721">
        <v>2111101002</v>
      </c>
      <c r="B68" s="721" t="s">
        <v>3921</v>
      </c>
      <c r="C68" s="722">
        <v>0</v>
      </c>
      <c r="D68" s="722">
        <v>0</v>
      </c>
      <c r="E68" s="722">
        <v>0</v>
      </c>
      <c r="F68" s="722">
        <v>0</v>
      </c>
      <c r="G68" s="722">
        <v>0</v>
      </c>
      <c r="I68" s="721">
        <v>2111101002</v>
      </c>
      <c r="J68" s="721" t="s">
        <v>3921</v>
      </c>
      <c r="K68" s="722">
        <v>0</v>
      </c>
      <c r="L68" s="722">
        <v>0</v>
      </c>
      <c r="M68" s="722">
        <v>166876.41</v>
      </c>
      <c r="N68" s="722">
        <v>-166876.41</v>
      </c>
      <c r="O68" s="722">
        <v>-166876.41</v>
      </c>
      <c r="Q68" s="723">
        <v>2111101002</v>
      </c>
      <c r="R68" s="728" t="s">
        <v>3921</v>
      </c>
      <c r="S68" s="724">
        <v>-166876.41</v>
      </c>
      <c r="T68" s="724">
        <v>166876.41</v>
      </c>
      <c r="U68" s="724">
        <v>0</v>
      </c>
      <c r="V68" s="724">
        <v>0</v>
      </c>
      <c r="W68" s="724">
        <v>166876.41</v>
      </c>
    </row>
    <row r="69" spans="1:23">
      <c r="A69" s="721">
        <v>2111401003</v>
      </c>
      <c r="B69" s="721" t="s">
        <v>3922</v>
      </c>
      <c r="C69" s="722">
        <v>-781.29</v>
      </c>
      <c r="D69" s="722">
        <v>0</v>
      </c>
      <c r="E69" s="722">
        <v>0</v>
      </c>
      <c r="F69" s="722">
        <v>-781.29</v>
      </c>
      <c r="G69" s="722">
        <v>0</v>
      </c>
      <c r="I69" s="721">
        <v>2111401003</v>
      </c>
      <c r="J69" s="721" t="s">
        <v>3922</v>
      </c>
      <c r="K69" s="722">
        <v>-781.29</v>
      </c>
      <c r="L69" s="722">
        <v>0</v>
      </c>
      <c r="M69" s="722">
        <v>0</v>
      </c>
      <c r="N69" s="722">
        <v>-781.29</v>
      </c>
      <c r="O69" s="722">
        <v>0</v>
      </c>
      <c r="Q69" s="723">
        <v>2111401003</v>
      </c>
      <c r="R69" s="728" t="s">
        <v>3922</v>
      </c>
      <c r="S69" s="724">
        <v>-781.29</v>
      </c>
      <c r="T69" s="724">
        <v>0</v>
      </c>
      <c r="U69" s="724">
        <v>0</v>
      </c>
      <c r="V69" s="724">
        <v>-781.29</v>
      </c>
      <c r="W69" s="724">
        <v>0</v>
      </c>
    </row>
    <row r="70" spans="1:23">
      <c r="A70" s="721">
        <v>2112101001</v>
      </c>
      <c r="B70" s="721" t="s">
        <v>3923</v>
      </c>
      <c r="C70" s="722">
        <v>0</v>
      </c>
      <c r="D70" s="722">
        <v>638218.6</v>
      </c>
      <c r="E70" s="722">
        <v>638218.6</v>
      </c>
      <c r="F70" s="722">
        <v>0</v>
      </c>
      <c r="G70" s="722">
        <v>0</v>
      </c>
      <c r="I70" s="721">
        <v>2112101001</v>
      </c>
      <c r="J70" s="721" t="s">
        <v>3923</v>
      </c>
      <c r="K70" s="722">
        <v>0</v>
      </c>
      <c r="L70" s="722">
        <v>478312.65</v>
      </c>
      <c r="M70" s="722">
        <v>478312.65</v>
      </c>
      <c r="N70" s="722">
        <v>0</v>
      </c>
      <c r="O70" s="722">
        <v>0</v>
      </c>
      <c r="Q70" s="723">
        <v>2112101001</v>
      </c>
      <c r="R70" s="728" t="s">
        <v>3923</v>
      </c>
      <c r="S70" s="724">
        <v>0</v>
      </c>
      <c r="T70" s="724">
        <v>4204942.72</v>
      </c>
      <c r="U70" s="724">
        <v>4204942.72</v>
      </c>
      <c r="V70" s="724">
        <v>0</v>
      </c>
      <c r="W70" s="724">
        <v>0</v>
      </c>
    </row>
    <row r="71" spans="1:23">
      <c r="A71" s="721">
        <v>2117101003</v>
      </c>
      <c r="B71" s="721" t="s">
        <v>3924</v>
      </c>
      <c r="C71" s="722">
        <v>-305007.09000000003</v>
      </c>
      <c r="D71" s="722">
        <v>532272</v>
      </c>
      <c r="E71" s="722">
        <v>222016.79</v>
      </c>
      <c r="F71" s="722">
        <v>5248.12</v>
      </c>
      <c r="G71" s="722">
        <v>310255.21000000002</v>
      </c>
      <c r="I71" s="721">
        <v>2117101003</v>
      </c>
      <c r="J71" s="721" t="s">
        <v>3924</v>
      </c>
      <c r="K71" s="722">
        <v>5248.12</v>
      </c>
      <c r="L71" s="722">
        <v>215386.09</v>
      </c>
      <c r="M71" s="722">
        <v>215386.09</v>
      </c>
      <c r="N71" s="722">
        <v>5248.12</v>
      </c>
      <c r="O71" s="722">
        <v>0</v>
      </c>
      <c r="Q71" s="723">
        <v>2117101003</v>
      </c>
      <c r="R71" s="728" t="s">
        <v>3924</v>
      </c>
      <c r="S71" s="724">
        <v>5248.12</v>
      </c>
      <c r="T71" s="724">
        <v>201880.82</v>
      </c>
      <c r="U71" s="724">
        <v>201880.82</v>
      </c>
      <c r="V71" s="724">
        <v>5248.12</v>
      </c>
      <c r="W71" s="724">
        <v>0</v>
      </c>
    </row>
    <row r="72" spans="1:23">
      <c r="A72" s="721">
        <v>2117101004</v>
      </c>
      <c r="B72" s="721" t="s">
        <v>3925</v>
      </c>
      <c r="C72" s="722">
        <v>-595.04999999999995</v>
      </c>
      <c r="D72" s="722">
        <v>404</v>
      </c>
      <c r="E72" s="722">
        <v>202.28</v>
      </c>
      <c r="F72" s="722">
        <v>-393.33</v>
      </c>
      <c r="G72" s="722">
        <v>201.72</v>
      </c>
      <c r="I72" s="721">
        <v>2117101004</v>
      </c>
      <c r="J72" s="721" t="s">
        <v>3925</v>
      </c>
      <c r="K72" s="722">
        <v>-393.33</v>
      </c>
      <c r="L72" s="722">
        <v>101.14</v>
      </c>
      <c r="M72" s="722">
        <v>101.14</v>
      </c>
      <c r="N72" s="722">
        <v>-393.33</v>
      </c>
      <c r="O72" s="722">
        <v>0</v>
      </c>
      <c r="Q72" s="723">
        <v>2117101004</v>
      </c>
      <c r="R72" s="728" t="s">
        <v>3925</v>
      </c>
      <c r="S72" s="724">
        <v>-393.33</v>
      </c>
      <c r="T72" s="724">
        <v>0</v>
      </c>
      <c r="U72" s="724">
        <v>0</v>
      </c>
      <c r="V72" s="724">
        <v>-393.33</v>
      </c>
      <c r="W72" s="724">
        <v>0</v>
      </c>
    </row>
    <row r="73" spans="1:23">
      <c r="A73" s="721">
        <v>2117202004</v>
      </c>
      <c r="B73" s="721" t="s">
        <v>3926</v>
      </c>
      <c r="C73" s="722">
        <v>-16132.4</v>
      </c>
      <c r="D73" s="722">
        <v>174615.42</v>
      </c>
      <c r="E73" s="722">
        <v>50808.49</v>
      </c>
      <c r="F73" s="722">
        <v>107674.53</v>
      </c>
      <c r="G73" s="722">
        <v>123806.93</v>
      </c>
      <c r="I73" s="721">
        <v>2117202004</v>
      </c>
      <c r="J73" s="721" t="s">
        <v>3926</v>
      </c>
      <c r="K73" s="722">
        <v>107674.53</v>
      </c>
      <c r="L73" s="722">
        <v>28717.33</v>
      </c>
      <c r="M73" s="722">
        <v>49644.25</v>
      </c>
      <c r="N73" s="722">
        <v>86747.61</v>
      </c>
      <c r="O73" s="722">
        <v>-20926.919999999998</v>
      </c>
      <c r="Q73" s="723">
        <v>2117202004</v>
      </c>
      <c r="R73" s="728" t="s">
        <v>3926</v>
      </c>
      <c r="S73" s="724">
        <v>86747.61</v>
      </c>
      <c r="T73" s="724">
        <v>130727.25</v>
      </c>
      <c r="U73" s="724">
        <v>110863.15</v>
      </c>
      <c r="V73" s="724">
        <v>106611.71</v>
      </c>
      <c r="W73" s="724">
        <v>19864.099999999999</v>
      </c>
    </row>
    <row r="74" spans="1:23">
      <c r="A74" s="721">
        <v>2117502102</v>
      </c>
      <c r="B74" s="721" t="s">
        <v>3927</v>
      </c>
      <c r="C74" s="722">
        <v>-39445.269999999997</v>
      </c>
      <c r="D74" s="722">
        <v>70322</v>
      </c>
      <c r="E74" s="722">
        <v>32106.639999999999</v>
      </c>
      <c r="F74" s="722">
        <v>-1229.9100000000001</v>
      </c>
      <c r="G74" s="722">
        <v>38215.360000000001</v>
      </c>
      <c r="I74" s="721">
        <v>2117502102</v>
      </c>
      <c r="J74" s="721" t="s">
        <v>3927</v>
      </c>
      <c r="K74" s="722">
        <v>-1229.9100000000001</v>
      </c>
      <c r="L74" s="722">
        <v>66444.100000000006</v>
      </c>
      <c r="M74" s="722">
        <v>65652.639999999999</v>
      </c>
      <c r="N74" s="722">
        <v>-438.45</v>
      </c>
      <c r="O74" s="722">
        <v>791.46</v>
      </c>
      <c r="Q74" s="723">
        <v>2117502102</v>
      </c>
      <c r="R74" s="728" t="s">
        <v>3927</v>
      </c>
      <c r="S74" s="724">
        <v>-438.45</v>
      </c>
      <c r="T74" s="724">
        <v>28248.19</v>
      </c>
      <c r="U74" s="724">
        <v>29039.65</v>
      </c>
      <c r="V74" s="724">
        <v>-1229.9100000000001</v>
      </c>
      <c r="W74" s="724">
        <v>-791.46</v>
      </c>
    </row>
    <row r="75" spans="1:23">
      <c r="A75" s="721">
        <v>2117910001</v>
      </c>
      <c r="B75" s="721" t="s">
        <v>3928</v>
      </c>
      <c r="C75" s="722">
        <v>-73814.37</v>
      </c>
      <c r="D75" s="722">
        <v>42792.93</v>
      </c>
      <c r="E75" s="722">
        <v>73733.240000000005</v>
      </c>
      <c r="F75" s="722">
        <v>-104754.68</v>
      </c>
      <c r="G75" s="722">
        <v>-30940.31</v>
      </c>
      <c r="I75" s="721">
        <v>2117910001</v>
      </c>
      <c r="J75" s="721" t="s">
        <v>3928</v>
      </c>
      <c r="K75" s="722">
        <v>-104754.68</v>
      </c>
      <c r="L75" s="722">
        <v>0</v>
      </c>
      <c r="M75" s="722">
        <v>74286.460000000006</v>
      </c>
      <c r="N75" s="722">
        <v>-179041.14</v>
      </c>
      <c r="O75" s="722">
        <v>-74286.460000000006</v>
      </c>
      <c r="Q75" s="723">
        <v>2117910001</v>
      </c>
      <c r="R75" s="728" t="s">
        <v>3928</v>
      </c>
      <c r="S75" s="724">
        <v>-179041.14</v>
      </c>
      <c r="T75" s="724">
        <v>292764.68</v>
      </c>
      <c r="U75" s="724">
        <v>218538.59</v>
      </c>
      <c r="V75" s="724">
        <v>-104815.05</v>
      </c>
      <c r="W75" s="724">
        <v>74226.09</v>
      </c>
    </row>
    <row r="76" spans="1:23">
      <c r="A76" s="721">
        <v>2117912000</v>
      </c>
      <c r="B76" s="721" t="s">
        <v>3929</v>
      </c>
      <c r="C76" s="722">
        <v>-720</v>
      </c>
      <c r="D76" s="722">
        <v>0</v>
      </c>
      <c r="E76" s="722">
        <v>0</v>
      </c>
      <c r="F76" s="722">
        <v>-720</v>
      </c>
      <c r="G76" s="722">
        <v>0</v>
      </c>
      <c r="I76" s="721">
        <v>2117912000</v>
      </c>
      <c r="J76" s="721" t="s">
        <v>3929</v>
      </c>
      <c r="K76" s="722">
        <v>-720</v>
      </c>
      <c r="L76" s="722">
        <v>0</v>
      </c>
      <c r="M76" s="722">
        <v>0</v>
      </c>
      <c r="N76" s="722">
        <v>-720</v>
      </c>
      <c r="O76" s="722">
        <v>0</v>
      </c>
      <c r="Q76" s="723">
        <v>2117912000</v>
      </c>
      <c r="R76" s="728" t="s">
        <v>3929</v>
      </c>
      <c r="S76" s="724">
        <v>-720</v>
      </c>
      <c r="T76" s="724">
        <v>0</v>
      </c>
      <c r="U76" s="724">
        <v>0</v>
      </c>
      <c r="V76" s="724">
        <v>-720</v>
      </c>
      <c r="W76" s="724">
        <v>0</v>
      </c>
    </row>
    <row r="77" spans="1:23">
      <c r="A77" s="721">
        <v>2117918000</v>
      </c>
      <c r="B77" s="721" t="s">
        <v>3930</v>
      </c>
      <c r="C77" s="722">
        <v>-857.81</v>
      </c>
      <c r="D77" s="722">
        <v>0</v>
      </c>
      <c r="E77" s="722">
        <v>0</v>
      </c>
      <c r="F77" s="722">
        <v>-857.81</v>
      </c>
      <c r="G77" s="722">
        <v>0</v>
      </c>
      <c r="I77" s="721">
        <v>2117918000</v>
      </c>
      <c r="J77" s="721" t="s">
        <v>3930</v>
      </c>
      <c r="K77" s="722">
        <v>-857.81</v>
      </c>
      <c r="L77" s="722">
        <v>0</v>
      </c>
      <c r="M77" s="722">
        <v>0</v>
      </c>
      <c r="N77" s="722">
        <v>-857.81</v>
      </c>
      <c r="O77" s="722">
        <v>0</v>
      </c>
      <c r="Q77" s="723">
        <v>2117918000</v>
      </c>
      <c r="R77" s="728" t="s">
        <v>3930</v>
      </c>
      <c r="S77" s="724">
        <v>-857.81</v>
      </c>
      <c r="T77" s="724">
        <v>0</v>
      </c>
      <c r="U77" s="724">
        <v>0</v>
      </c>
      <c r="V77" s="724">
        <v>-857.81</v>
      </c>
      <c r="W77" s="724">
        <v>0</v>
      </c>
    </row>
    <row r="78" spans="1:23">
      <c r="A78" s="721">
        <v>2117918002</v>
      </c>
      <c r="B78" s="721" t="s">
        <v>3931</v>
      </c>
      <c r="C78" s="722">
        <v>-4388.99</v>
      </c>
      <c r="D78" s="722">
        <v>0</v>
      </c>
      <c r="E78" s="722">
        <v>0</v>
      </c>
      <c r="F78" s="722">
        <v>-4388.99</v>
      </c>
      <c r="G78" s="722">
        <v>0</v>
      </c>
      <c r="I78" s="721">
        <v>2117918002</v>
      </c>
      <c r="J78" s="721" t="s">
        <v>3931</v>
      </c>
      <c r="K78" s="722">
        <v>-4388.99</v>
      </c>
      <c r="L78" s="722">
        <v>0</v>
      </c>
      <c r="M78" s="722">
        <v>0</v>
      </c>
      <c r="N78" s="722">
        <v>-4388.99</v>
      </c>
      <c r="O78" s="722">
        <v>0</v>
      </c>
      <c r="Q78" s="723">
        <v>2117918002</v>
      </c>
      <c r="R78" s="728" t="s">
        <v>3931</v>
      </c>
      <c r="S78" s="724">
        <v>-4388.99</v>
      </c>
      <c r="T78" s="724">
        <v>0</v>
      </c>
      <c r="U78" s="724">
        <v>0</v>
      </c>
      <c r="V78" s="724">
        <v>-4388.99</v>
      </c>
      <c r="W78" s="724">
        <v>0</v>
      </c>
    </row>
    <row r="79" spans="1:23">
      <c r="A79" s="721">
        <v>2117918004</v>
      </c>
      <c r="B79" s="721" t="s">
        <v>3932</v>
      </c>
      <c r="C79" s="722">
        <v>-51859.18</v>
      </c>
      <c r="D79" s="722">
        <v>0</v>
      </c>
      <c r="E79" s="722">
        <v>0</v>
      </c>
      <c r="F79" s="722">
        <v>-51859.18</v>
      </c>
      <c r="G79" s="722">
        <v>0</v>
      </c>
      <c r="I79" s="721">
        <v>2117918004</v>
      </c>
      <c r="J79" s="721" t="s">
        <v>3932</v>
      </c>
      <c r="K79" s="722">
        <v>-51859.18</v>
      </c>
      <c r="L79" s="722">
        <v>0</v>
      </c>
      <c r="M79" s="722">
        <v>0</v>
      </c>
      <c r="N79" s="722">
        <v>-51859.18</v>
      </c>
      <c r="O79" s="722">
        <v>0</v>
      </c>
      <c r="Q79" s="723">
        <v>2117918004</v>
      </c>
      <c r="R79" s="728" t="s">
        <v>3932</v>
      </c>
      <c r="S79" s="724">
        <v>-51859.18</v>
      </c>
      <c r="T79" s="724">
        <v>0</v>
      </c>
      <c r="U79" s="724">
        <v>0</v>
      </c>
      <c r="V79" s="724">
        <v>-51859.18</v>
      </c>
      <c r="W79" s="724">
        <v>0</v>
      </c>
    </row>
    <row r="80" spans="1:23">
      <c r="A80" s="721">
        <v>2117918005</v>
      </c>
      <c r="B80" s="721" t="s">
        <v>3933</v>
      </c>
      <c r="C80" s="722">
        <v>-812.95</v>
      </c>
      <c r="D80" s="722">
        <v>0</v>
      </c>
      <c r="E80" s="722">
        <v>0</v>
      </c>
      <c r="F80" s="722">
        <v>-812.95</v>
      </c>
      <c r="G80" s="722">
        <v>0</v>
      </c>
      <c r="I80" s="721">
        <v>2117918005</v>
      </c>
      <c r="J80" s="721" t="s">
        <v>3933</v>
      </c>
      <c r="K80" s="722">
        <v>-812.95</v>
      </c>
      <c r="L80" s="722">
        <v>0</v>
      </c>
      <c r="M80" s="722">
        <v>0</v>
      </c>
      <c r="N80" s="722">
        <v>-812.95</v>
      </c>
      <c r="O80" s="722">
        <v>0</v>
      </c>
      <c r="Q80" s="723">
        <v>2117918005</v>
      </c>
      <c r="R80" s="728" t="s">
        <v>3933</v>
      </c>
      <c r="S80" s="724">
        <v>-812.95</v>
      </c>
      <c r="T80" s="724">
        <v>0</v>
      </c>
      <c r="U80" s="724">
        <v>0</v>
      </c>
      <c r="V80" s="724">
        <v>-812.95</v>
      </c>
      <c r="W80" s="724">
        <v>0</v>
      </c>
    </row>
    <row r="81" spans="1:23">
      <c r="A81" s="721">
        <v>2117918006</v>
      </c>
      <c r="B81" s="721" t="s">
        <v>3934</v>
      </c>
      <c r="C81" s="722">
        <v>-306.77</v>
      </c>
      <c r="D81" s="722">
        <v>0</v>
      </c>
      <c r="E81" s="722">
        <v>0</v>
      </c>
      <c r="F81" s="722">
        <v>-306.77</v>
      </c>
      <c r="G81" s="722">
        <v>0</v>
      </c>
      <c r="I81" s="721">
        <v>2117918006</v>
      </c>
      <c r="J81" s="721" t="s">
        <v>3934</v>
      </c>
      <c r="K81" s="722">
        <v>-306.77</v>
      </c>
      <c r="L81" s="722">
        <v>0</v>
      </c>
      <c r="M81" s="722">
        <v>0</v>
      </c>
      <c r="N81" s="722">
        <v>-306.77</v>
      </c>
      <c r="O81" s="722">
        <v>0</v>
      </c>
      <c r="Q81" s="723">
        <v>2117918006</v>
      </c>
      <c r="R81" s="728" t="s">
        <v>3934</v>
      </c>
      <c r="S81" s="724">
        <v>-306.77</v>
      </c>
      <c r="T81" s="724">
        <v>0</v>
      </c>
      <c r="U81" s="724">
        <v>0</v>
      </c>
      <c r="V81" s="724">
        <v>-306.77</v>
      </c>
      <c r="W81" s="724">
        <v>0</v>
      </c>
    </row>
    <row r="82" spans="1:23">
      <c r="A82" s="721">
        <v>2117919003</v>
      </c>
      <c r="B82" s="721" t="s">
        <v>3935</v>
      </c>
      <c r="C82" s="722">
        <v>-848</v>
      </c>
      <c r="D82" s="722">
        <v>0</v>
      </c>
      <c r="E82" s="722">
        <v>0</v>
      </c>
      <c r="F82" s="722">
        <v>-848</v>
      </c>
      <c r="G82" s="722">
        <v>0</v>
      </c>
      <c r="I82" s="721">
        <v>2117919003</v>
      </c>
      <c r="J82" s="721" t="s">
        <v>3935</v>
      </c>
      <c r="K82" s="722">
        <v>-848</v>
      </c>
      <c r="L82" s="722">
        <v>0</v>
      </c>
      <c r="M82" s="722">
        <v>0</v>
      </c>
      <c r="N82" s="722">
        <v>-848</v>
      </c>
      <c r="O82" s="722">
        <v>0</v>
      </c>
      <c r="Q82" s="723">
        <v>2117919003</v>
      </c>
      <c r="R82" s="728" t="s">
        <v>3935</v>
      </c>
      <c r="S82" s="724">
        <v>-848</v>
      </c>
      <c r="T82" s="724">
        <v>0</v>
      </c>
      <c r="U82" s="724">
        <v>0</v>
      </c>
      <c r="V82" s="724">
        <v>-848</v>
      </c>
      <c r="W82" s="724">
        <v>0</v>
      </c>
    </row>
    <row r="83" spans="1:23">
      <c r="A83" s="721">
        <v>2119904005</v>
      </c>
      <c r="B83" s="721" t="s">
        <v>3936</v>
      </c>
      <c r="C83" s="722">
        <v>0</v>
      </c>
      <c r="D83" s="722">
        <v>0</v>
      </c>
      <c r="E83" s="722">
        <v>0</v>
      </c>
      <c r="F83" s="722">
        <v>0</v>
      </c>
      <c r="G83" s="722">
        <v>0</v>
      </c>
      <c r="I83" s="721">
        <v>2119904005</v>
      </c>
      <c r="J83" s="721" t="s">
        <v>3936</v>
      </c>
      <c r="K83" s="722">
        <v>0</v>
      </c>
      <c r="L83" s="722">
        <v>33163.51</v>
      </c>
      <c r="M83" s="722">
        <v>33163.51</v>
      </c>
      <c r="N83" s="722">
        <v>0</v>
      </c>
      <c r="O83" s="722">
        <v>0</v>
      </c>
      <c r="Q83" s="723">
        <v>2119904005</v>
      </c>
      <c r="R83" s="728" t="s">
        <v>3936</v>
      </c>
      <c r="S83" s="724">
        <v>0</v>
      </c>
      <c r="T83" s="724">
        <v>0</v>
      </c>
      <c r="U83" s="724">
        <v>0</v>
      </c>
      <c r="V83" s="724">
        <v>0</v>
      </c>
      <c r="W83" s="724">
        <v>0</v>
      </c>
    </row>
    <row r="84" spans="1:23">
      <c r="A84" s="721">
        <v>2119904011</v>
      </c>
      <c r="B84" s="721" t="s">
        <v>3937</v>
      </c>
      <c r="C84" s="722">
        <v>-2421624.1800000002</v>
      </c>
      <c r="D84" s="722">
        <v>0</v>
      </c>
      <c r="E84" s="722">
        <v>0</v>
      </c>
      <c r="F84" s="722">
        <v>-2421624.1800000002</v>
      </c>
      <c r="G84" s="722">
        <v>0</v>
      </c>
      <c r="I84" s="721">
        <v>2119904011</v>
      </c>
      <c r="J84" s="721" t="s">
        <v>3937</v>
      </c>
      <c r="K84" s="722">
        <v>-2421624.1800000002</v>
      </c>
      <c r="L84" s="722">
        <v>0</v>
      </c>
      <c r="M84" s="722">
        <v>0</v>
      </c>
      <c r="N84" s="722">
        <v>-2421624.1800000002</v>
      </c>
      <c r="O84" s="722">
        <v>0</v>
      </c>
      <c r="Q84" s="723">
        <v>2119904011</v>
      </c>
      <c r="R84" s="728" t="s">
        <v>3937</v>
      </c>
      <c r="S84" s="724">
        <v>-2421624.1800000002</v>
      </c>
      <c r="T84" s="724">
        <v>3781009.89</v>
      </c>
      <c r="U84" s="724">
        <v>3781009.89</v>
      </c>
      <c r="V84" s="724">
        <v>-2421624.1800000002</v>
      </c>
      <c r="W84" s="724">
        <v>0</v>
      </c>
    </row>
    <row r="85" spans="1:23">
      <c r="A85" s="721">
        <v>2119905001</v>
      </c>
      <c r="B85" s="721" t="s">
        <v>3938</v>
      </c>
      <c r="C85" s="722">
        <v>-196820</v>
      </c>
      <c r="D85" s="722">
        <v>576350.6</v>
      </c>
      <c r="E85" s="722">
        <v>1406117.99</v>
      </c>
      <c r="F85" s="722">
        <v>-1026587.39</v>
      </c>
      <c r="G85" s="722">
        <v>-829767.39</v>
      </c>
      <c r="I85" s="721">
        <v>2119905001</v>
      </c>
      <c r="J85" s="721" t="s">
        <v>3938</v>
      </c>
      <c r="K85" s="722">
        <v>-1026587.39</v>
      </c>
      <c r="L85" s="722">
        <v>1167595.82</v>
      </c>
      <c r="M85" s="722">
        <v>586295.52</v>
      </c>
      <c r="N85" s="722">
        <v>-445287.09</v>
      </c>
      <c r="O85" s="722">
        <v>581300.30000000005</v>
      </c>
      <c r="Q85" s="723">
        <v>2119905001</v>
      </c>
      <c r="R85" s="728" t="s">
        <v>3938</v>
      </c>
      <c r="S85" s="724">
        <v>-445287.09</v>
      </c>
      <c r="T85" s="724">
        <v>1281960.26</v>
      </c>
      <c r="U85" s="724">
        <v>1785291.33</v>
      </c>
      <c r="V85" s="724">
        <v>-948618.16</v>
      </c>
      <c r="W85" s="724">
        <v>-503331.07</v>
      </c>
    </row>
    <row r="86" spans="1:23">
      <c r="A86" s="721">
        <v>2191002001</v>
      </c>
      <c r="B86" s="721" t="s">
        <v>3939</v>
      </c>
      <c r="C86" s="722">
        <v>-28693.09</v>
      </c>
      <c r="D86" s="722">
        <v>1810</v>
      </c>
      <c r="E86" s="722">
        <v>3440</v>
      </c>
      <c r="F86" s="722">
        <v>-30323.09</v>
      </c>
      <c r="G86" s="722">
        <v>-1630</v>
      </c>
      <c r="I86" s="721">
        <v>2191002001</v>
      </c>
      <c r="J86" s="721" t="s">
        <v>3939</v>
      </c>
      <c r="K86" s="722">
        <v>-30323.09</v>
      </c>
      <c r="L86" s="722">
        <v>8345</v>
      </c>
      <c r="M86" s="722">
        <v>7610</v>
      </c>
      <c r="N86" s="722">
        <v>-29588.09</v>
      </c>
      <c r="O86" s="722">
        <v>735</v>
      </c>
      <c r="Q86" s="723">
        <v>2191002001</v>
      </c>
      <c r="R86" s="728" t="s">
        <v>3939</v>
      </c>
      <c r="S86" s="724">
        <v>-29588.09</v>
      </c>
      <c r="T86" s="724">
        <v>2100</v>
      </c>
      <c r="U86" s="724">
        <v>4160</v>
      </c>
      <c r="V86" s="724">
        <v>-31648.09</v>
      </c>
      <c r="W86" s="724">
        <v>-2060</v>
      </c>
    </row>
    <row r="87" spans="1:23">
      <c r="A87" s="721">
        <v>2199002099</v>
      </c>
      <c r="B87" s="721" t="s">
        <v>3940</v>
      </c>
      <c r="C87" s="722">
        <v>0.18</v>
      </c>
      <c r="D87" s="722">
        <v>0</v>
      </c>
      <c r="E87" s="722">
        <v>0</v>
      </c>
      <c r="F87" s="722">
        <v>0.18</v>
      </c>
      <c r="G87" s="722">
        <v>0</v>
      </c>
      <c r="I87" s="721">
        <v>2199002099</v>
      </c>
      <c r="J87" s="721" t="s">
        <v>3940</v>
      </c>
      <c r="K87" s="722">
        <v>0.18</v>
      </c>
      <c r="L87" s="722">
        <v>0</v>
      </c>
      <c r="M87" s="722">
        <v>0</v>
      </c>
      <c r="N87" s="722">
        <v>0.18</v>
      </c>
      <c r="O87" s="722">
        <v>0</v>
      </c>
      <c r="Q87" s="723">
        <v>2199002099</v>
      </c>
      <c r="R87" s="728" t="s">
        <v>3940</v>
      </c>
      <c r="S87" s="724">
        <v>0.18</v>
      </c>
      <c r="T87" s="724">
        <v>0</v>
      </c>
      <c r="U87" s="724">
        <v>0</v>
      </c>
      <c r="V87" s="724">
        <v>0.18</v>
      </c>
      <c r="W87" s="724">
        <v>0</v>
      </c>
    </row>
    <row r="88" spans="1:23">
      <c r="A88" s="721">
        <v>3110000001</v>
      </c>
      <c r="B88" s="721" t="s">
        <v>3941</v>
      </c>
      <c r="C88" s="722">
        <v>-3472131.36</v>
      </c>
      <c r="D88" s="722">
        <v>0</v>
      </c>
      <c r="E88" s="722">
        <v>0</v>
      </c>
      <c r="F88" s="722">
        <v>-3472131.36</v>
      </c>
      <c r="G88" s="722">
        <v>0</v>
      </c>
      <c r="I88" s="721">
        <v>3110000001</v>
      </c>
      <c r="J88" s="721" t="s">
        <v>3941</v>
      </c>
      <c r="K88" s="722">
        <v>-3472131.36</v>
      </c>
      <c r="L88" s="722">
        <v>0</v>
      </c>
      <c r="M88" s="722">
        <v>0</v>
      </c>
      <c r="N88" s="722">
        <v>-3472131.36</v>
      </c>
      <c r="O88" s="722">
        <v>0</v>
      </c>
      <c r="Q88" s="723">
        <v>3110000001</v>
      </c>
      <c r="R88" s="728" t="s">
        <v>3941</v>
      </c>
      <c r="S88" s="724">
        <v>-3472131.36</v>
      </c>
      <c r="T88" s="724">
        <v>0</v>
      </c>
      <c r="U88" s="724">
        <v>0</v>
      </c>
      <c r="V88" s="724">
        <v>-3472131.36</v>
      </c>
      <c r="W88" s="724">
        <v>0</v>
      </c>
    </row>
    <row r="89" spans="1:23">
      <c r="A89" s="721">
        <v>3110000002</v>
      </c>
      <c r="B89" s="721" t="s">
        <v>3942</v>
      </c>
      <c r="C89" s="722">
        <v>136494.09</v>
      </c>
      <c r="D89" s="722">
        <v>0</v>
      </c>
      <c r="E89" s="722">
        <v>0</v>
      </c>
      <c r="F89" s="722">
        <v>136494.09</v>
      </c>
      <c r="G89" s="722">
        <v>0</v>
      </c>
      <c r="I89" s="721">
        <v>3110000002</v>
      </c>
      <c r="J89" s="721" t="s">
        <v>3942</v>
      </c>
      <c r="K89" s="722">
        <v>136494.09</v>
      </c>
      <c r="L89" s="722">
        <v>0</v>
      </c>
      <c r="M89" s="722">
        <v>0</v>
      </c>
      <c r="N89" s="722">
        <v>136494.09</v>
      </c>
      <c r="O89" s="722">
        <v>0</v>
      </c>
      <c r="Q89" s="723">
        <v>3110000002</v>
      </c>
      <c r="R89" s="728" t="s">
        <v>3942</v>
      </c>
      <c r="S89" s="724">
        <v>136494.09</v>
      </c>
      <c r="T89" s="724">
        <v>0</v>
      </c>
      <c r="U89" s="724">
        <v>0</v>
      </c>
      <c r="V89" s="724">
        <v>136494.09</v>
      </c>
      <c r="W89" s="724">
        <v>0</v>
      </c>
    </row>
    <row r="90" spans="1:23">
      <c r="A90" s="721">
        <v>3110915000</v>
      </c>
      <c r="B90" s="721" t="s">
        <v>3943</v>
      </c>
      <c r="C90" s="722">
        <v>-4171.3599999999997</v>
      </c>
      <c r="D90" s="722">
        <v>0</v>
      </c>
      <c r="E90" s="722">
        <v>0</v>
      </c>
      <c r="F90" s="722">
        <v>-4171.3599999999997</v>
      </c>
      <c r="G90" s="722">
        <v>0</v>
      </c>
      <c r="I90" s="721">
        <v>3110915000</v>
      </c>
      <c r="J90" s="721" t="s">
        <v>3943</v>
      </c>
      <c r="K90" s="722">
        <v>-4171.3599999999997</v>
      </c>
      <c r="L90" s="722">
        <v>0</v>
      </c>
      <c r="M90" s="722">
        <v>0</v>
      </c>
      <c r="N90" s="722">
        <v>-4171.3599999999997</v>
      </c>
      <c r="O90" s="722">
        <v>0</v>
      </c>
      <c r="Q90" s="723">
        <v>3110915000</v>
      </c>
      <c r="R90" s="728" t="s">
        <v>3943</v>
      </c>
      <c r="S90" s="724">
        <v>-4171.3599999999997</v>
      </c>
      <c r="T90" s="724">
        <v>0</v>
      </c>
      <c r="U90" s="724">
        <v>0</v>
      </c>
      <c r="V90" s="724">
        <v>-4171.3599999999997</v>
      </c>
      <c r="W90" s="724">
        <v>0</v>
      </c>
    </row>
    <row r="91" spans="1:23">
      <c r="A91" s="721">
        <v>3111835000</v>
      </c>
      <c r="B91" s="721" t="s">
        <v>3944</v>
      </c>
      <c r="C91" s="722">
        <v>-38200</v>
      </c>
      <c r="D91" s="722">
        <v>0</v>
      </c>
      <c r="E91" s="722">
        <v>0</v>
      </c>
      <c r="F91" s="722">
        <v>-38200</v>
      </c>
      <c r="G91" s="722">
        <v>0</v>
      </c>
      <c r="I91" s="721">
        <v>3111835000</v>
      </c>
      <c r="J91" s="721" t="s">
        <v>3944</v>
      </c>
      <c r="K91" s="722">
        <v>-38200</v>
      </c>
      <c r="L91" s="722">
        <v>0</v>
      </c>
      <c r="M91" s="722">
        <v>0</v>
      </c>
      <c r="N91" s="722">
        <v>-38200</v>
      </c>
      <c r="O91" s="722">
        <v>0</v>
      </c>
      <c r="Q91" s="723">
        <v>3111835000</v>
      </c>
      <c r="R91" s="728" t="s">
        <v>3944</v>
      </c>
      <c r="S91" s="724">
        <v>-38200</v>
      </c>
      <c r="T91" s="724">
        <v>0</v>
      </c>
      <c r="U91" s="724">
        <v>0</v>
      </c>
      <c r="V91" s="724">
        <v>-38200</v>
      </c>
      <c r="W91" s="724">
        <v>0</v>
      </c>
    </row>
    <row r="92" spans="1:23">
      <c r="A92" s="721">
        <v>3113825205</v>
      </c>
      <c r="B92" s="721" t="s">
        <v>3945</v>
      </c>
      <c r="C92" s="722">
        <v>-2000000</v>
      </c>
      <c r="D92" s="722">
        <v>0</v>
      </c>
      <c r="E92" s="722">
        <v>0</v>
      </c>
      <c r="F92" s="722">
        <v>-2000000</v>
      </c>
      <c r="G92" s="722">
        <v>0</v>
      </c>
      <c r="I92" s="721">
        <v>3113825205</v>
      </c>
      <c r="J92" s="721" t="s">
        <v>3945</v>
      </c>
      <c r="K92" s="722">
        <v>-2000000</v>
      </c>
      <c r="L92" s="722">
        <v>0</v>
      </c>
      <c r="M92" s="722">
        <v>0</v>
      </c>
      <c r="N92" s="722">
        <v>-2000000</v>
      </c>
      <c r="O92" s="722">
        <v>0</v>
      </c>
      <c r="Q92" s="723">
        <v>3113825205</v>
      </c>
      <c r="R92" s="728" t="s">
        <v>3945</v>
      </c>
      <c r="S92" s="724">
        <v>-2000000</v>
      </c>
      <c r="T92" s="724">
        <v>0</v>
      </c>
      <c r="U92" s="724">
        <v>0</v>
      </c>
      <c r="V92" s="724">
        <v>-2000000</v>
      </c>
      <c r="W92" s="724">
        <v>0</v>
      </c>
    </row>
    <row r="93" spans="1:23">
      <c r="A93" s="721">
        <v>3113835000</v>
      </c>
      <c r="B93" s="721" t="s">
        <v>3946</v>
      </c>
      <c r="C93" s="722">
        <v>-5920119.2699999996</v>
      </c>
      <c r="D93" s="722">
        <v>0</v>
      </c>
      <c r="E93" s="722">
        <v>0</v>
      </c>
      <c r="F93" s="722">
        <v>-5920119.2699999996</v>
      </c>
      <c r="G93" s="722">
        <v>0</v>
      </c>
      <c r="I93" s="721">
        <v>3113835000</v>
      </c>
      <c r="J93" s="721" t="s">
        <v>3946</v>
      </c>
      <c r="K93" s="722">
        <v>-5920119.2699999996</v>
      </c>
      <c r="L93" s="722">
        <v>0</v>
      </c>
      <c r="M93" s="722">
        <v>0</v>
      </c>
      <c r="N93" s="722">
        <v>-5920119.2699999996</v>
      </c>
      <c r="O93" s="722">
        <v>0</v>
      </c>
      <c r="Q93" s="723">
        <v>3113835000</v>
      </c>
      <c r="R93" s="728" t="s">
        <v>3946</v>
      </c>
      <c r="S93" s="724">
        <v>-5920119.2699999996</v>
      </c>
      <c r="T93" s="724">
        <v>0</v>
      </c>
      <c r="U93" s="724">
        <v>0</v>
      </c>
      <c r="V93" s="724">
        <v>-5920119.2699999996</v>
      </c>
      <c r="W93" s="724">
        <v>0</v>
      </c>
    </row>
    <row r="94" spans="1:23">
      <c r="A94" s="721">
        <v>3113836000</v>
      </c>
      <c r="B94" s="721" t="s">
        <v>3947</v>
      </c>
      <c r="C94" s="722">
        <v>-500000</v>
      </c>
      <c r="D94" s="722">
        <v>0</v>
      </c>
      <c r="E94" s="722">
        <v>0</v>
      </c>
      <c r="F94" s="722">
        <v>-500000</v>
      </c>
      <c r="G94" s="722">
        <v>0</v>
      </c>
      <c r="I94" s="721">
        <v>3113836000</v>
      </c>
      <c r="J94" s="721" t="s">
        <v>3947</v>
      </c>
      <c r="K94" s="722">
        <v>-500000</v>
      </c>
      <c r="L94" s="722">
        <v>0</v>
      </c>
      <c r="M94" s="722">
        <v>0</v>
      </c>
      <c r="N94" s="722">
        <v>-500000</v>
      </c>
      <c r="O94" s="722">
        <v>0</v>
      </c>
      <c r="Q94" s="723">
        <v>3113836000</v>
      </c>
      <c r="R94" s="728" t="s">
        <v>3947</v>
      </c>
      <c r="S94" s="724">
        <v>-500000</v>
      </c>
      <c r="T94" s="724">
        <v>0</v>
      </c>
      <c r="U94" s="724">
        <v>0</v>
      </c>
      <c r="V94" s="724">
        <v>-500000</v>
      </c>
      <c r="W94" s="724">
        <v>0</v>
      </c>
    </row>
    <row r="95" spans="1:23">
      <c r="A95" s="721">
        <v>3113915000</v>
      </c>
      <c r="B95" s="721" t="s">
        <v>3948</v>
      </c>
      <c r="C95" s="722">
        <v>-14279884.67</v>
      </c>
      <c r="D95" s="722">
        <v>0</v>
      </c>
      <c r="E95" s="722">
        <v>0</v>
      </c>
      <c r="F95" s="722">
        <v>-14279884.67</v>
      </c>
      <c r="G95" s="722">
        <v>0</v>
      </c>
      <c r="I95" s="721">
        <v>3113915000</v>
      </c>
      <c r="J95" s="721" t="s">
        <v>3948</v>
      </c>
      <c r="K95" s="722">
        <v>-14279884.67</v>
      </c>
      <c r="L95" s="722">
        <v>0</v>
      </c>
      <c r="M95" s="722">
        <v>0</v>
      </c>
      <c r="N95" s="722">
        <v>-14279884.67</v>
      </c>
      <c r="O95" s="722">
        <v>0</v>
      </c>
      <c r="Q95" s="723">
        <v>3113915000</v>
      </c>
      <c r="R95" s="728" t="s">
        <v>3948</v>
      </c>
      <c r="S95" s="724">
        <v>-14279884.67</v>
      </c>
      <c r="T95" s="724">
        <v>0</v>
      </c>
      <c r="U95" s="724">
        <v>0</v>
      </c>
      <c r="V95" s="724">
        <v>-14279884.67</v>
      </c>
      <c r="W95" s="724">
        <v>0</v>
      </c>
    </row>
    <row r="96" spans="1:23">
      <c r="A96" s="721">
        <v>3113916000</v>
      </c>
      <c r="B96" s="721" t="s">
        <v>3949</v>
      </c>
      <c r="C96" s="722">
        <v>-66554871.57</v>
      </c>
      <c r="D96" s="722">
        <v>0</v>
      </c>
      <c r="E96" s="722">
        <v>0</v>
      </c>
      <c r="F96" s="722">
        <v>-66554871.57</v>
      </c>
      <c r="G96" s="722">
        <v>0</v>
      </c>
      <c r="I96" s="721">
        <v>3113916000</v>
      </c>
      <c r="J96" s="721" t="s">
        <v>3949</v>
      </c>
      <c r="K96" s="722">
        <v>-66554871.57</v>
      </c>
      <c r="L96" s="722">
        <v>0</v>
      </c>
      <c r="M96" s="722">
        <v>0</v>
      </c>
      <c r="N96" s="722">
        <v>-66554871.57</v>
      </c>
      <c r="O96" s="722">
        <v>0</v>
      </c>
      <c r="Q96" s="723">
        <v>3113916000</v>
      </c>
      <c r="R96" s="728" t="s">
        <v>3949</v>
      </c>
      <c r="S96" s="724">
        <v>-66554871.57</v>
      </c>
      <c r="T96" s="724">
        <v>0</v>
      </c>
      <c r="U96" s="724">
        <v>0</v>
      </c>
      <c r="V96" s="724">
        <v>-66554871.57</v>
      </c>
      <c r="W96" s="724">
        <v>0</v>
      </c>
    </row>
    <row r="97" spans="1:23">
      <c r="A97" s="721">
        <v>3114916000</v>
      </c>
      <c r="B97" s="721" t="s">
        <v>3950</v>
      </c>
      <c r="C97" s="722">
        <v>367864.22</v>
      </c>
      <c r="D97" s="722">
        <v>0</v>
      </c>
      <c r="E97" s="722">
        <v>0</v>
      </c>
      <c r="F97" s="722">
        <v>367864.22</v>
      </c>
      <c r="G97" s="722">
        <v>0</v>
      </c>
      <c r="I97" s="721">
        <v>3114916000</v>
      </c>
      <c r="J97" s="721" t="s">
        <v>3950</v>
      </c>
      <c r="K97" s="722">
        <v>367864.22</v>
      </c>
      <c r="L97" s="722">
        <v>0</v>
      </c>
      <c r="M97" s="722">
        <v>0</v>
      </c>
      <c r="N97" s="722">
        <v>367864.22</v>
      </c>
      <c r="O97" s="722">
        <v>0</v>
      </c>
      <c r="Q97" s="723">
        <v>3114916000</v>
      </c>
      <c r="R97" s="728" t="s">
        <v>3950</v>
      </c>
      <c r="S97" s="724">
        <v>367864.22</v>
      </c>
      <c r="T97" s="724">
        <v>0</v>
      </c>
      <c r="U97" s="724">
        <v>0</v>
      </c>
      <c r="V97" s="724">
        <v>367864.22</v>
      </c>
      <c r="W97" s="724">
        <v>0</v>
      </c>
    </row>
    <row r="98" spans="1:23">
      <c r="A98" s="721">
        <v>3220000016</v>
      </c>
      <c r="B98" s="721" t="s">
        <v>3951</v>
      </c>
      <c r="C98" s="722">
        <v>317536.65999999997</v>
      </c>
      <c r="D98" s="722">
        <v>0</v>
      </c>
      <c r="E98" s="722">
        <v>0</v>
      </c>
      <c r="F98" s="722">
        <v>317536.65999999997</v>
      </c>
      <c r="G98" s="722">
        <v>0</v>
      </c>
      <c r="I98" s="721">
        <v>3220000016</v>
      </c>
      <c r="J98" s="721" t="s">
        <v>3951</v>
      </c>
      <c r="K98" s="722">
        <v>317536.65999999997</v>
      </c>
      <c r="L98" s="722">
        <v>0</v>
      </c>
      <c r="M98" s="722">
        <v>0</v>
      </c>
      <c r="N98" s="722">
        <v>317536.65999999997</v>
      </c>
      <c r="O98" s="722">
        <v>0</v>
      </c>
      <c r="Q98" s="723">
        <v>3220000016</v>
      </c>
      <c r="R98" s="728" t="s">
        <v>3951</v>
      </c>
      <c r="S98" s="724">
        <v>317536.65999999997</v>
      </c>
      <c r="T98" s="724">
        <v>0</v>
      </c>
      <c r="U98" s="724">
        <v>0</v>
      </c>
      <c r="V98" s="724">
        <v>317536.65999999997</v>
      </c>
      <c r="W98" s="724">
        <v>0</v>
      </c>
    </row>
    <row r="99" spans="1:23">
      <c r="A99" s="721">
        <v>3220000018</v>
      </c>
      <c r="B99" s="721" t="s">
        <v>3952</v>
      </c>
      <c r="C99" s="722">
        <v>807683.36</v>
      </c>
      <c r="D99" s="722">
        <v>0</v>
      </c>
      <c r="E99" s="722">
        <v>0</v>
      </c>
      <c r="F99" s="722">
        <v>807683.36</v>
      </c>
      <c r="G99" s="722">
        <v>0</v>
      </c>
      <c r="I99" s="721">
        <v>3220000018</v>
      </c>
      <c r="J99" s="721" t="s">
        <v>3952</v>
      </c>
      <c r="K99" s="722">
        <v>807683.36</v>
      </c>
      <c r="L99" s="722">
        <v>0</v>
      </c>
      <c r="M99" s="722">
        <v>0</v>
      </c>
      <c r="N99" s="722">
        <v>807683.36</v>
      </c>
      <c r="O99" s="722">
        <v>0</v>
      </c>
      <c r="Q99" s="723">
        <v>3220000018</v>
      </c>
      <c r="R99" s="728" t="s">
        <v>3952</v>
      </c>
      <c r="S99" s="724">
        <v>807683.36</v>
      </c>
      <c r="T99" s="724">
        <v>0</v>
      </c>
      <c r="U99" s="724">
        <v>0</v>
      </c>
      <c r="V99" s="724">
        <v>807683.36</v>
      </c>
      <c r="W99" s="724">
        <v>0</v>
      </c>
    </row>
    <row r="100" spans="1:23">
      <c r="A100" s="721">
        <v>3220000019</v>
      </c>
      <c r="B100" s="721" t="s">
        <v>3953</v>
      </c>
      <c r="C100" s="722">
        <v>2020218.94</v>
      </c>
      <c r="D100" s="722">
        <v>133562.4</v>
      </c>
      <c r="E100" s="722">
        <v>0</v>
      </c>
      <c r="F100" s="722">
        <v>2153781.34</v>
      </c>
      <c r="G100" s="722">
        <v>133562.4</v>
      </c>
      <c r="I100" s="721">
        <v>3220000019</v>
      </c>
      <c r="J100" s="721" t="s">
        <v>3953</v>
      </c>
      <c r="K100" s="722">
        <v>2153781.34</v>
      </c>
      <c r="L100" s="722">
        <v>4173.8900000000003</v>
      </c>
      <c r="M100" s="722">
        <v>0</v>
      </c>
      <c r="N100" s="722">
        <v>2157955.23</v>
      </c>
      <c r="O100" s="722">
        <v>4173.8900000000003</v>
      </c>
      <c r="Q100" s="723">
        <v>3220000019</v>
      </c>
      <c r="R100" s="728" t="s">
        <v>3953</v>
      </c>
      <c r="S100" s="724">
        <v>2157955.23</v>
      </c>
      <c r="T100" s="724">
        <v>44003.05</v>
      </c>
      <c r="U100" s="724">
        <v>0</v>
      </c>
      <c r="V100" s="724">
        <v>2201958.2799999998</v>
      </c>
      <c r="W100" s="724">
        <v>44003.05</v>
      </c>
    </row>
    <row r="101" spans="1:23">
      <c r="A101" s="721">
        <v>3220000020</v>
      </c>
      <c r="B101" s="721" t="s">
        <v>3954</v>
      </c>
      <c r="C101" s="722">
        <v>-1752171.13</v>
      </c>
      <c r="D101" s="722">
        <v>0</v>
      </c>
      <c r="E101" s="722">
        <v>0</v>
      </c>
      <c r="F101" s="722">
        <v>-1752171.13</v>
      </c>
      <c r="G101" s="722">
        <v>0</v>
      </c>
      <c r="I101" s="721">
        <v>3220000020</v>
      </c>
      <c r="J101" s="721" t="s">
        <v>3954</v>
      </c>
      <c r="K101" s="722">
        <v>-1752171.13</v>
      </c>
      <c r="L101" s="722">
        <v>0</v>
      </c>
      <c r="M101" s="722">
        <v>0</v>
      </c>
      <c r="N101" s="722">
        <v>-1752171.13</v>
      </c>
      <c r="O101" s="722">
        <v>0</v>
      </c>
      <c r="Q101" s="723">
        <v>3220000020</v>
      </c>
      <c r="R101" s="728" t="s">
        <v>3954</v>
      </c>
      <c r="S101" s="724">
        <v>-1752171.13</v>
      </c>
      <c r="T101" s="724">
        <v>0</v>
      </c>
      <c r="U101" s="724">
        <v>0</v>
      </c>
      <c r="V101" s="724">
        <v>-1752171.13</v>
      </c>
      <c r="W101" s="724">
        <v>0</v>
      </c>
    </row>
    <row r="102" spans="1:23">
      <c r="A102" s="721">
        <v>3220000021</v>
      </c>
      <c r="B102" s="721" t="s">
        <v>3955</v>
      </c>
      <c r="C102" s="722">
        <v>-449940.32</v>
      </c>
      <c r="D102" s="722">
        <v>18112.240000000002</v>
      </c>
      <c r="E102" s="722">
        <v>0</v>
      </c>
      <c r="F102" s="722">
        <v>-431828.08</v>
      </c>
      <c r="G102" s="722">
        <v>18112.240000000002</v>
      </c>
      <c r="I102" s="721">
        <v>3220000021</v>
      </c>
      <c r="J102" s="721" t="s">
        <v>3955</v>
      </c>
      <c r="K102" s="722">
        <v>-431828.08</v>
      </c>
      <c r="L102" s="722">
        <v>0</v>
      </c>
      <c r="M102" s="722">
        <v>0</v>
      </c>
      <c r="N102" s="722">
        <v>-431828.08</v>
      </c>
      <c r="O102" s="722">
        <v>0</v>
      </c>
      <c r="Q102" s="723">
        <v>3220000021</v>
      </c>
      <c r="R102" s="728" t="s">
        <v>3955</v>
      </c>
      <c r="S102" s="724">
        <v>-431828.08</v>
      </c>
      <c r="T102" s="724">
        <v>0</v>
      </c>
      <c r="U102" s="724">
        <v>0</v>
      </c>
      <c r="V102" s="724">
        <v>-431828.08</v>
      </c>
      <c r="W102" s="724">
        <v>0</v>
      </c>
    </row>
    <row r="103" spans="1:23">
      <c r="A103" s="721">
        <v>3220000022</v>
      </c>
      <c r="B103" s="721" t="s">
        <v>3956</v>
      </c>
      <c r="C103" s="722">
        <v>5419947.8600000003</v>
      </c>
      <c r="D103" s="722">
        <v>0</v>
      </c>
      <c r="E103" s="722">
        <v>0</v>
      </c>
      <c r="F103" s="722">
        <v>5419947.8600000003</v>
      </c>
      <c r="G103" s="722">
        <v>0</v>
      </c>
      <c r="I103" s="721">
        <v>3220000022</v>
      </c>
      <c r="J103" s="721" t="s">
        <v>3956</v>
      </c>
      <c r="K103" s="722">
        <v>5419947.8600000003</v>
      </c>
      <c r="L103" s="722">
        <v>0</v>
      </c>
      <c r="M103" s="722">
        <v>0</v>
      </c>
      <c r="N103" s="722">
        <v>5419947.8600000003</v>
      </c>
      <c r="O103" s="722">
        <v>0</v>
      </c>
      <c r="Q103" s="723">
        <v>3220000022</v>
      </c>
      <c r="R103" s="728" t="s">
        <v>3956</v>
      </c>
      <c r="S103" s="724">
        <v>5419947.8600000003</v>
      </c>
      <c r="T103" s="724">
        <v>0</v>
      </c>
      <c r="U103" s="724">
        <v>0</v>
      </c>
      <c r="V103" s="724">
        <v>5419947.8600000003</v>
      </c>
      <c r="W103" s="724">
        <v>0</v>
      </c>
    </row>
    <row r="104" spans="1:23">
      <c r="A104" s="721">
        <v>3220000023</v>
      </c>
      <c r="B104" s="721" t="s">
        <v>3957</v>
      </c>
      <c r="C104" s="722">
        <v>2265502.11</v>
      </c>
      <c r="D104" s="722">
        <v>0</v>
      </c>
      <c r="E104" s="722">
        <v>0</v>
      </c>
      <c r="F104" s="722">
        <v>2265502.11</v>
      </c>
      <c r="G104" s="722">
        <v>0</v>
      </c>
      <c r="I104" s="721">
        <v>3220000023</v>
      </c>
      <c r="J104" s="721" t="s">
        <v>3957</v>
      </c>
      <c r="K104" s="722">
        <v>2265502.11</v>
      </c>
      <c r="L104" s="722">
        <v>0</v>
      </c>
      <c r="M104" s="722">
        <v>0</v>
      </c>
      <c r="N104" s="722">
        <v>2265502.11</v>
      </c>
      <c r="O104" s="722">
        <v>0</v>
      </c>
      <c r="Q104" s="723">
        <v>3220000023</v>
      </c>
      <c r="R104" s="728" t="s">
        <v>3957</v>
      </c>
      <c r="S104" s="724">
        <v>2265502.11</v>
      </c>
      <c r="T104" s="724">
        <v>3781009.89</v>
      </c>
      <c r="U104" s="724">
        <v>136</v>
      </c>
      <c r="V104" s="724">
        <v>6046376</v>
      </c>
      <c r="W104" s="724">
        <v>3780873.89</v>
      </c>
    </row>
    <row r="105" spans="1:23">
      <c r="A105" s="721">
        <v>3220000024</v>
      </c>
      <c r="B105" s="721" t="s">
        <v>3958</v>
      </c>
      <c r="C105" s="722">
        <v>8088859.4500000002</v>
      </c>
      <c r="D105" s="722">
        <v>0</v>
      </c>
      <c r="E105" s="722">
        <v>0</v>
      </c>
      <c r="F105" s="722">
        <v>8088859.4500000002</v>
      </c>
      <c r="G105" s="722">
        <v>0</v>
      </c>
      <c r="I105" s="721">
        <v>3220000024</v>
      </c>
      <c r="J105" s="721" t="s">
        <v>3958</v>
      </c>
      <c r="K105" s="722">
        <v>8088859.4500000002</v>
      </c>
      <c r="L105" s="722">
        <v>0</v>
      </c>
      <c r="M105" s="722">
        <v>0</v>
      </c>
      <c r="N105" s="722">
        <v>8088859.4500000002</v>
      </c>
      <c r="O105" s="722">
        <v>0</v>
      </c>
      <c r="Q105" s="723">
        <v>3220000024</v>
      </c>
      <c r="R105" s="728" t="s">
        <v>3958</v>
      </c>
      <c r="S105" s="724">
        <v>8088859.4500000002</v>
      </c>
      <c r="T105" s="724">
        <v>0</v>
      </c>
      <c r="U105" s="724">
        <v>160.80000000000001</v>
      </c>
      <c r="V105" s="724">
        <v>8088698.6500000004</v>
      </c>
      <c r="W105" s="724">
        <v>-160.80000000000001</v>
      </c>
    </row>
    <row r="106" spans="1:23">
      <c r="A106" s="721">
        <v>3220000025</v>
      </c>
      <c r="B106" s="721" t="s">
        <v>3959</v>
      </c>
      <c r="C106" s="722">
        <v>6461574.9100000001</v>
      </c>
      <c r="D106" s="722">
        <v>105686.64</v>
      </c>
      <c r="E106" s="722">
        <v>0</v>
      </c>
      <c r="F106" s="722">
        <v>6567261.5499999998</v>
      </c>
      <c r="G106" s="722">
        <v>105686.64</v>
      </c>
      <c r="I106" s="721">
        <v>3220000025</v>
      </c>
      <c r="J106" s="721" t="s">
        <v>3959</v>
      </c>
      <c r="K106" s="722">
        <v>6567261.5499999998</v>
      </c>
      <c r="L106" s="722">
        <v>33163.51</v>
      </c>
      <c r="M106" s="722">
        <v>0</v>
      </c>
      <c r="N106" s="722">
        <v>6600425.0599999996</v>
      </c>
      <c r="O106" s="722">
        <v>33163.51</v>
      </c>
      <c r="Q106" s="723">
        <v>3220000025</v>
      </c>
      <c r="R106" s="728" t="s">
        <v>3959</v>
      </c>
      <c r="S106" s="724">
        <v>6600425.0599999996</v>
      </c>
      <c r="T106" s="724">
        <v>0</v>
      </c>
      <c r="U106" s="724">
        <v>0</v>
      </c>
      <c r="V106" s="724">
        <v>6600425.0599999996</v>
      </c>
      <c r="W106" s="724">
        <v>0</v>
      </c>
    </row>
    <row r="107" spans="1:23">
      <c r="A107" s="721">
        <v>3220001000</v>
      </c>
      <c r="B107" s="721" t="s">
        <v>3960</v>
      </c>
      <c r="C107" s="722">
        <v>-717587.99</v>
      </c>
      <c r="D107" s="722">
        <v>0</v>
      </c>
      <c r="E107" s="722">
        <v>0</v>
      </c>
      <c r="F107" s="722">
        <v>-717587.99</v>
      </c>
      <c r="G107" s="722">
        <v>0</v>
      </c>
      <c r="I107" s="721">
        <v>3220001000</v>
      </c>
      <c r="J107" s="721" t="s">
        <v>3960</v>
      </c>
      <c r="K107" s="722">
        <v>-717587.99</v>
      </c>
      <c r="L107" s="722">
        <v>0</v>
      </c>
      <c r="M107" s="722">
        <v>0</v>
      </c>
      <c r="N107" s="722">
        <v>-717587.99</v>
      </c>
      <c r="O107" s="722">
        <v>0</v>
      </c>
      <c r="Q107" s="723">
        <v>3220001000</v>
      </c>
      <c r="R107" s="728" t="s">
        <v>3960</v>
      </c>
      <c r="S107" s="724">
        <v>-717587.99</v>
      </c>
      <c r="T107" s="724">
        <v>0</v>
      </c>
      <c r="U107" s="724">
        <v>0</v>
      </c>
      <c r="V107" s="724">
        <v>-717587.99</v>
      </c>
      <c r="W107" s="724">
        <v>0</v>
      </c>
    </row>
    <row r="108" spans="1:23">
      <c r="A108" s="721">
        <v>3220001001</v>
      </c>
      <c r="B108" s="721" t="s">
        <v>3961</v>
      </c>
      <c r="C108" s="722">
        <v>-15518793.789999999</v>
      </c>
      <c r="D108" s="722">
        <v>0</v>
      </c>
      <c r="E108" s="722">
        <v>0</v>
      </c>
      <c r="F108" s="722">
        <v>-15518793.789999999</v>
      </c>
      <c r="G108" s="722">
        <v>0</v>
      </c>
      <c r="I108" s="721">
        <v>3220001001</v>
      </c>
      <c r="J108" s="721" t="s">
        <v>3961</v>
      </c>
      <c r="K108" s="722">
        <v>-15518793.789999999</v>
      </c>
      <c r="L108" s="722">
        <v>0</v>
      </c>
      <c r="M108" s="722">
        <v>0</v>
      </c>
      <c r="N108" s="722">
        <v>-15518793.789999999</v>
      </c>
      <c r="O108" s="722">
        <v>0</v>
      </c>
      <c r="Q108" s="723">
        <v>3220001001</v>
      </c>
      <c r="R108" s="728" t="s">
        <v>3961</v>
      </c>
      <c r="S108" s="724">
        <v>-15518793.789999999</v>
      </c>
      <c r="T108" s="724">
        <v>0</v>
      </c>
      <c r="U108" s="724">
        <v>0</v>
      </c>
      <c r="V108" s="724">
        <v>-15518793.789999999</v>
      </c>
      <c r="W108" s="724">
        <v>0</v>
      </c>
    </row>
    <row r="109" spans="1:23">
      <c r="A109" s="721">
        <v>3220020001</v>
      </c>
      <c r="B109" s="721" t="s">
        <v>3962</v>
      </c>
      <c r="C109" s="722">
        <v>-5156394.21</v>
      </c>
      <c r="D109" s="722">
        <v>0</v>
      </c>
      <c r="E109" s="722">
        <v>0</v>
      </c>
      <c r="F109" s="722">
        <v>-5156394.21</v>
      </c>
      <c r="G109" s="722">
        <v>0</v>
      </c>
      <c r="I109" s="721">
        <v>3220020001</v>
      </c>
      <c r="J109" s="721" t="s">
        <v>3962</v>
      </c>
      <c r="K109" s="722">
        <v>-5156394.21</v>
      </c>
      <c r="L109" s="722">
        <v>0</v>
      </c>
      <c r="M109" s="722">
        <v>0</v>
      </c>
      <c r="N109" s="722">
        <v>-5156394.21</v>
      </c>
      <c r="O109" s="722">
        <v>0</v>
      </c>
      <c r="Q109" s="723">
        <v>3220020001</v>
      </c>
      <c r="R109" s="728" t="s">
        <v>3962</v>
      </c>
      <c r="S109" s="724">
        <v>-5156394.21</v>
      </c>
      <c r="T109" s="724">
        <v>0</v>
      </c>
      <c r="U109" s="724">
        <v>0</v>
      </c>
      <c r="V109" s="724">
        <v>-5156394.21</v>
      </c>
      <c r="W109" s="724">
        <v>0</v>
      </c>
    </row>
    <row r="110" spans="1:23">
      <c r="A110" s="721">
        <v>3220100100</v>
      </c>
      <c r="B110" s="721" t="s">
        <v>3963</v>
      </c>
      <c r="C110" s="722">
        <v>-320191.39</v>
      </c>
      <c r="D110" s="722">
        <v>0</v>
      </c>
      <c r="E110" s="722">
        <v>0</v>
      </c>
      <c r="F110" s="722">
        <v>-320191.39</v>
      </c>
      <c r="G110" s="722">
        <v>0</v>
      </c>
      <c r="I110" s="721">
        <v>3220100100</v>
      </c>
      <c r="J110" s="721" t="s">
        <v>3963</v>
      </c>
      <c r="K110" s="722">
        <v>-320191.39</v>
      </c>
      <c r="L110" s="722">
        <v>0</v>
      </c>
      <c r="M110" s="722">
        <v>0</v>
      </c>
      <c r="N110" s="722">
        <v>-320191.39</v>
      </c>
      <c r="O110" s="722">
        <v>0</v>
      </c>
      <c r="Q110" s="723">
        <v>3220100100</v>
      </c>
      <c r="R110" s="728" t="s">
        <v>3963</v>
      </c>
      <c r="S110" s="724">
        <v>-320191.39</v>
      </c>
      <c r="T110" s="724">
        <v>0</v>
      </c>
      <c r="U110" s="724">
        <v>0</v>
      </c>
      <c r="V110" s="724">
        <v>-320191.39</v>
      </c>
      <c r="W110" s="724">
        <v>0</v>
      </c>
    </row>
    <row r="111" spans="1:23">
      <c r="A111" s="721">
        <v>3220100103</v>
      </c>
      <c r="B111" s="721" t="s">
        <v>3964</v>
      </c>
      <c r="C111" s="722">
        <v>-1255412.3999999999</v>
      </c>
      <c r="D111" s="722">
        <v>0</v>
      </c>
      <c r="E111" s="722">
        <v>0</v>
      </c>
      <c r="F111" s="722">
        <v>-1255412.3999999999</v>
      </c>
      <c r="G111" s="722">
        <v>0</v>
      </c>
      <c r="I111" s="721">
        <v>3220100103</v>
      </c>
      <c r="J111" s="721" t="s">
        <v>3964</v>
      </c>
      <c r="K111" s="722">
        <v>-1255412.3999999999</v>
      </c>
      <c r="L111" s="722">
        <v>0</v>
      </c>
      <c r="M111" s="722">
        <v>0</v>
      </c>
      <c r="N111" s="722">
        <v>-1255412.3999999999</v>
      </c>
      <c r="O111" s="722">
        <v>0</v>
      </c>
      <c r="Q111" s="723">
        <v>3220100103</v>
      </c>
      <c r="R111" s="728" t="s">
        <v>3964</v>
      </c>
      <c r="S111" s="724">
        <v>-1255412.3999999999</v>
      </c>
      <c r="T111" s="724">
        <v>0</v>
      </c>
      <c r="U111" s="724">
        <v>0</v>
      </c>
      <c r="V111" s="724">
        <v>-1255412.3999999999</v>
      </c>
      <c r="W111" s="724">
        <v>0</v>
      </c>
    </row>
    <row r="112" spans="1:23">
      <c r="A112" s="721">
        <v>3220690201</v>
      </c>
      <c r="B112" s="721" t="s">
        <v>3963</v>
      </c>
      <c r="C112" s="722">
        <v>-4161142.79</v>
      </c>
      <c r="D112" s="722">
        <v>0</v>
      </c>
      <c r="E112" s="722">
        <v>0</v>
      </c>
      <c r="F112" s="722">
        <v>-4161142.79</v>
      </c>
      <c r="G112" s="722">
        <v>0</v>
      </c>
      <c r="I112" s="721">
        <v>3220690201</v>
      </c>
      <c r="J112" s="721" t="s">
        <v>3963</v>
      </c>
      <c r="K112" s="722">
        <v>-4161142.79</v>
      </c>
      <c r="L112" s="722">
        <v>0</v>
      </c>
      <c r="M112" s="722">
        <v>0</v>
      </c>
      <c r="N112" s="722">
        <v>-4161142.79</v>
      </c>
      <c r="O112" s="722">
        <v>0</v>
      </c>
      <c r="Q112" s="723">
        <v>3220690201</v>
      </c>
      <c r="R112" s="728" t="s">
        <v>3963</v>
      </c>
      <c r="S112" s="724">
        <v>-4161142.79</v>
      </c>
      <c r="T112" s="724">
        <v>0</v>
      </c>
      <c r="U112" s="724">
        <v>0</v>
      </c>
      <c r="V112" s="724">
        <v>-4161142.79</v>
      </c>
      <c r="W112" s="724">
        <v>0</v>
      </c>
    </row>
    <row r="113" spans="1:23">
      <c r="A113" s="721">
        <v>3220690202</v>
      </c>
      <c r="B113" s="721" t="s">
        <v>3965</v>
      </c>
      <c r="C113" s="736">
        <v>-11338083.869999999</v>
      </c>
      <c r="D113" s="736">
        <v>69600</v>
      </c>
      <c r="E113" s="736">
        <v>69600</v>
      </c>
      <c r="F113" s="736">
        <v>-11338083.869999999</v>
      </c>
      <c r="G113" s="736">
        <f>+D113-E113</f>
        <v>0</v>
      </c>
      <c r="I113" s="721">
        <v>3220690202</v>
      </c>
      <c r="J113" s="721" t="s">
        <v>3965</v>
      </c>
      <c r="K113" s="722">
        <v>-11338083.869999999</v>
      </c>
      <c r="L113" s="722">
        <v>0</v>
      </c>
      <c r="M113" s="722">
        <v>0</v>
      </c>
      <c r="N113" s="722">
        <v>-11338083.869999999</v>
      </c>
      <c r="O113" s="722">
        <v>0</v>
      </c>
      <c r="Q113" s="723">
        <v>3220690202</v>
      </c>
      <c r="R113" s="728" t="s">
        <v>3965</v>
      </c>
      <c r="S113" s="724">
        <v>-11338083.869999999</v>
      </c>
      <c r="T113" s="724">
        <v>0</v>
      </c>
      <c r="U113" s="724">
        <v>0</v>
      </c>
      <c r="V113" s="724">
        <v>-11338083.869999999</v>
      </c>
      <c r="W113" s="724">
        <v>0</v>
      </c>
    </row>
    <row r="114" spans="1:23">
      <c r="A114" s="532">
        <v>3220690203</v>
      </c>
      <c r="B114" s="532" t="s">
        <v>4037</v>
      </c>
      <c r="C114" s="737">
        <v>-163000</v>
      </c>
      <c r="D114" s="737"/>
      <c r="E114" s="737"/>
      <c r="F114" s="737">
        <v>-163000</v>
      </c>
      <c r="G114" s="736">
        <f t="shared" ref="G114:G177" si="0">+D114-E114</f>
        <v>0</v>
      </c>
      <c r="I114" s="721">
        <v>3220690203</v>
      </c>
      <c r="J114" s="721" t="s">
        <v>3967</v>
      </c>
      <c r="K114" s="722">
        <v>-163000</v>
      </c>
      <c r="L114" s="722">
        <v>0</v>
      </c>
      <c r="M114" s="722">
        <v>0</v>
      </c>
      <c r="N114" s="722">
        <v>-163000</v>
      </c>
      <c r="O114" s="722">
        <v>0</v>
      </c>
      <c r="Q114" s="723">
        <v>3220690203</v>
      </c>
      <c r="R114" s="728" t="s">
        <v>3967</v>
      </c>
      <c r="S114" s="724">
        <v>-163000</v>
      </c>
      <c r="T114" s="724">
        <v>0</v>
      </c>
      <c r="U114" s="724">
        <v>0</v>
      </c>
      <c r="V114" s="724">
        <v>-163000</v>
      </c>
      <c r="W114" s="724">
        <v>0</v>
      </c>
    </row>
    <row r="115" spans="1:23">
      <c r="A115" s="532">
        <v>3220690204</v>
      </c>
      <c r="B115" s="532" t="s">
        <v>4038</v>
      </c>
      <c r="C115" s="737">
        <v>-5081979.58</v>
      </c>
      <c r="D115" s="737"/>
      <c r="E115" s="737"/>
      <c r="F115" s="737">
        <v>-5081979.58</v>
      </c>
      <c r="G115" s="736">
        <f t="shared" si="0"/>
        <v>0</v>
      </c>
      <c r="I115" s="721">
        <v>3220690204</v>
      </c>
      <c r="J115" s="721" t="s">
        <v>3964</v>
      </c>
      <c r="K115" s="722">
        <v>-5081979.58</v>
      </c>
      <c r="L115" s="722">
        <v>0</v>
      </c>
      <c r="M115" s="722">
        <v>0</v>
      </c>
      <c r="N115" s="722">
        <v>-5081979.58</v>
      </c>
      <c r="O115" s="722">
        <v>0</v>
      </c>
      <c r="Q115" s="723">
        <v>3220690204</v>
      </c>
      <c r="R115" s="728" t="s">
        <v>3964</v>
      </c>
      <c r="S115" s="724">
        <v>-5081979.58</v>
      </c>
      <c r="T115" s="724">
        <v>0</v>
      </c>
      <c r="U115" s="724">
        <v>0</v>
      </c>
      <c r="V115" s="724">
        <v>-5081979.58</v>
      </c>
      <c r="W115" s="724">
        <v>0</v>
      </c>
    </row>
    <row r="116" spans="1:23">
      <c r="A116" s="532">
        <v>3220690211</v>
      </c>
      <c r="B116" s="532" t="s">
        <v>4039</v>
      </c>
      <c r="C116" s="737"/>
      <c r="D116" s="737"/>
      <c r="E116" s="737">
        <v>9790.4</v>
      </c>
      <c r="F116" s="737">
        <v>-9790.4</v>
      </c>
      <c r="G116" s="736">
        <f t="shared" si="0"/>
        <v>-9790.4</v>
      </c>
      <c r="I116" s="721">
        <v>3220690211</v>
      </c>
      <c r="J116" s="721" t="s">
        <v>3963</v>
      </c>
      <c r="K116" s="722">
        <v>-9790.4</v>
      </c>
      <c r="L116" s="722">
        <v>0</v>
      </c>
      <c r="M116" s="722">
        <v>0</v>
      </c>
      <c r="N116" s="722">
        <v>-9790.4</v>
      </c>
      <c r="O116" s="722">
        <v>0</v>
      </c>
      <c r="Q116" s="723">
        <v>3220690211</v>
      </c>
      <c r="R116" s="728" t="s">
        <v>3963</v>
      </c>
      <c r="S116" s="724">
        <v>-9790.4</v>
      </c>
      <c r="T116" s="724">
        <v>0</v>
      </c>
      <c r="U116" s="724">
        <v>0</v>
      </c>
      <c r="V116" s="724">
        <v>-9790.4</v>
      </c>
      <c r="W116" s="724">
        <v>0</v>
      </c>
    </row>
    <row r="117" spans="1:23">
      <c r="A117" s="532">
        <v>3220690212</v>
      </c>
      <c r="B117" s="532" t="s">
        <v>4040</v>
      </c>
      <c r="C117" s="737"/>
      <c r="D117" s="737"/>
      <c r="E117" s="737">
        <v>69600</v>
      </c>
      <c r="F117" s="737">
        <v>-69600</v>
      </c>
      <c r="G117" s="736">
        <f t="shared" si="0"/>
        <v>-69600</v>
      </c>
      <c r="I117" s="721">
        <v>3220690212</v>
      </c>
      <c r="J117" s="721" t="s">
        <v>3965</v>
      </c>
      <c r="K117" s="722">
        <v>-69600</v>
      </c>
      <c r="L117" s="722">
        <v>0</v>
      </c>
      <c r="M117" s="722">
        <v>0</v>
      </c>
      <c r="N117" s="722">
        <v>-69600</v>
      </c>
      <c r="O117" s="722">
        <v>0</v>
      </c>
      <c r="Q117" s="723">
        <v>3220690212</v>
      </c>
      <c r="R117" s="728" t="s">
        <v>3965</v>
      </c>
      <c r="S117" s="724">
        <v>-69600</v>
      </c>
      <c r="T117" s="724">
        <v>0</v>
      </c>
      <c r="U117" s="724">
        <v>0</v>
      </c>
      <c r="V117" s="724">
        <v>-69600</v>
      </c>
      <c r="W117" s="724">
        <v>0</v>
      </c>
    </row>
    <row r="118" spans="1:23">
      <c r="A118" s="532">
        <v>3220690213</v>
      </c>
      <c r="B118" s="532" t="s">
        <v>4037</v>
      </c>
      <c r="C118" s="737"/>
      <c r="D118" s="737"/>
      <c r="E118" s="737">
        <v>105686.64</v>
      </c>
      <c r="F118" s="737">
        <v>-105686.64</v>
      </c>
      <c r="G118" s="736">
        <f t="shared" si="0"/>
        <v>-105686.64</v>
      </c>
      <c r="I118" s="721">
        <v>3220690213</v>
      </c>
      <c r="J118" s="721" t="s">
        <v>3967</v>
      </c>
      <c r="K118" s="722">
        <v>-105686.64</v>
      </c>
      <c r="L118" s="722">
        <v>0</v>
      </c>
      <c r="M118" s="722">
        <v>0</v>
      </c>
      <c r="N118" s="722">
        <v>-105686.64</v>
      </c>
      <c r="O118" s="722">
        <v>0</v>
      </c>
      <c r="Q118" s="723">
        <v>3220690213</v>
      </c>
      <c r="R118" s="728" t="s">
        <v>3967</v>
      </c>
      <c r="S118" s="724">
        <v>-105686.64</v>
      </c>
      <c r="T118" s="724">
        <v>0</v>
      </c>
      <c r="U118" s="724">
        <v>0</v>
      </c>
      <c r="V118" s="724">
        <v>-105686.64</v>
      </c>
      <c r="W118" s="724">
        <v>0</v>
      </c>
    </row>
    <row r="119" spans="1:23">
      <c r="A119" s="532">
        <v>3220690214</v>
      </c>
      <c r="B119" s="532" t="s">
        <v>4038</v>
      </c>
      <c r="C119" s="737"/>
      <c r="D119" s="737"/>
      <c r="E119" s="737">
        <v>141884.24</v>
      </c>
      <c r="F119" s="737">
        <v>-141884.24</v>
      </c>
      <c r="G119" s="736">
        <f t="shared" si="0"/>
        <v>-141884.24</v>
      </c>
      <c r="I119" s="721">
        <v>3220690214</v>
      </c>
      <c r="J119" s="721" t="s">
        <v>3964</v>
      </c>
      <c r="K119" s="722">
        <v>-141884.24</v>
      </c>
      <c r="L119" s="722">
        <v>0</v>
      </c>
      <c r="M119" s="722">
        <v>4173.8900000000003</v>
      </c>
      <c r="N119" s="722">
        <v>-146058.13</v>
      </c>
      <c r="O119" s="722">
        <v>-4173.8900000000003</v>
      </c>
      <c r="Q119" s="723">
        <v>3220690214</v>
      </c>
      <c r="R119" s="728" t="s">
        <v>3964</v>
      </c>
      <c r="S119" s="724">
        <v>-146058.13</v>
      </c>
      <c r="T119" s="724">
        <v>0</v>
      </c>
      <c r="U119" s="724">
        <v>44003.05</v>
      </c>
      <c r="V119" s="724">
        <v>-190061.18</v>
      </c>
      <c r="W119" s="724">
        <v>-44003.05</v>
      </c>
    </row>
    <row r="120" spans="1:23">
      <c r="A120" s="532">
        <v>3252000001</v>
      </c>
      <c r="B120" s="532" t="s">
        <v>4041</v>
      </c>
      <c r="C120" s="737"/>
      <c r="D120" s="737">
        <v>4671302.83</v>
      </c>
      <c r="E120" s="737">
        <v>4671302.83</v>
      </c>
      <c r="F120" s="737"/>
      <c r="G120" s="736">
        <f t="shared" si="0"/>
        <v>0</v>
      </c>
      <c r="I120" s="721">
        <v>3252000001</v>
      </c>
      <c r="J120" s="721" t="s">
        <v>3968</v>
      </c>
      <c r="K120" s="722">
        <v>0</v>
      </c>
      <c r="L120" s="722">
        <v>33163.51</v>
      </c>
      <c r="M120" s="722">
        <v>33163.51</v>
      </c>
      <c r="N120" s="722">
        <v>0</v>
      </c>
      <c r="O120" s="722">
        <v>0</v>
      </c>
      <c r="Q120" s="723">
        <v>3252000001</v>
      </c>
      <c r="R120" s="728" t="s">
        <v>3968</v>
      </c>
      <c r="S120" s="724">
        <v>0</v>
      </c>
      <c r="T120" s="724">
        <v>3781306.69</v>
      </c>
      <c r="U120" s="724">
        <v>3781306.69</v>
      </c>
      <c r="V120" s="724">
        <v>0</v>
      </c>
      <c r="W120" s="724">
        <v>0</v>
      </c>
    </row>
    <row r="121" spans="1:23">
      <c r="A121" s="532">
        <v>4151510253</v>
      </c>
      <c r="B121" s="532" t="s">
        <v>4042</v>
      </c>
      <c r="C121" s="737"/>
      <c r="D121" s="737"/>
      <c r="E121" s="737"/>
      <c r="F121" s="737"/>
      <c r="G121" s="736">
        <f t="shared" si="0"/>
        <v>0</v>
      </c>
      <c r="I121" s="721">
        <v>4151510253</v>
      </c>
      <c r="J121" s="721" t="s">
        <v>3969</v>
      </c>
      <c r="K121" s="722">
        <v>0</v>
      </c>
      <c r="L121" s="722">
        <v>0</v>
      </c>
      <c r="M121" s="722">
        <v>0</v>
      </c>
      <c r="N121" s="722">
        <v>0</v>
      </c>
      <c r="O121" s="722">
        <v>0</v>
      </c>
      <c r="Q121" s="723">
        <v>4151510253</v>
      </c>
      <c r="R121" s="728" t="s">
        <v>3969</v>
      </c>
      <c r="S121" s="724">
        <v>0</v>
      </c>
      <c r="T121" s="724">
        <v>0</v>
      </c>
      <c r="U121" s="724">
        <v>9450</v>
      </c>
      <c r="V121" s="724">
        <v>-9450</v>
      </c>
      <c r="W121" s="724">
        <v>-9450</v>
      </c>
    </row>
    <row r="122" spans="1:23">
      <c r="A122" s="532">
        <v>4159510701</v>
      </c>
      <c r="B122" s="532" t="s">
        <v>4043</v>
      </c>
      <c r="C122" s="737"/>
      <c r="D122" s="737"/>
      <c r="E122" s="737">
        <v>134465</v>
      </c>
      <c r="F122" s="737">
        <v>-134465</v>
      </c>
      <c r="G122" s="736">
        <f t="shared" si="0"/>
        <v>-134465</v>
      </c>
      <c r="I122" s="721">
        <v>4159510701</v>
      </c>
      <c r="J122" s="721" t="s">
        <v>3970</v>
      </c>
      <c r="K122" s="722">
        <v>-134465</v>
      </c>
      <c r="L122" s="722">
        <v>18965</v>
      </c>
      <c r="M122" s="722">
        <v>40805</v>
      </c>
      <c r="N122" s="722">
        <v>-156305</v>
      </c>
      <c r="O122" s="722">
        <v>-21840</v>
      </c>
      <c r="Q122" s="723">
        <v>4159510701</v>
      </c>
      <c r="R122" s="728" t="s">
        <v>3970</v>
      </c>
      <c r="S122" s="724">
        <v>-156305</v>
      </c>
      <c r="T122" s="724">
        <v>0</v>
      </c>
      <c r="U122" s="724">
        <v>17640</v>
      </c>
      <c r="V122" s="724">
        <v>-173945</v>
      </c>
      <c r="W122" s="724">
        <v>-17640</v>
      </c>
    </row>
    <row r="123" spans="1:23">
      <c r="A123" s="532">
        <v>4159510710</v>
      </c>
      <c r="B123" s="532" t="s">
        <v>4044</v>
      </c>
      <c r="C123" s="737"/>
      <c r="D123" s="737"/>
      <c r="E123" s="737">
        <v>845</v>
      </c>
      <c r="F123" s="737">
        <v>-845</v>
      </c>
      <c r="G123" s="736">
        <f t="shared" si="0"/>
        <v>-845</v>
      </c>
      <c r="I123" s="721">
        <v>4159510710</v>
      </c>
      <c r="J123" s="721" t="s">
        <v>3971</v>
      </c>
      <c r="K123" s="722">
        <v>-845</v>
      </c>
      <c r="L123" s="722">
        <v>65</v>
      </c>
      <c r="M123" s="722">
        <v>390</v>
      </c>
      <c r="N123" s="722">
        <v>-1170</v>
      </c>
      <c r="O123" s="722">
        <v>-325</v>
      </c>
      <c r="Q123" s="723">
        <v>4159510710</v>
      </c>
      <c r="R123" s="728" t="s">
        <v>3971</v>
      </c>
      <c r="S123" s="724">
        <v>-1170</v>
      </c>
      <c r="T123" s="724">
        <v>0</v>
      </c>
      <c r="U123" s="724">
        <v>65</v>
      </c>
      <c r="V123" s="724">
        <v>-1235</v>
      </c>
      <c r="W123" s="724">
        <v>-65</v>
      </c>
    </row>
    <row r="124" spans="1:23">
      <c r="A124" s="532">
        <v>4159510715</v>
      </c>
      <c r="B124" s="532" t="s">
        <v>4045</v>
      </c>
      <c r="C124" s="737"/>
      <c r="D124" s="737"/>
      <c r="E124" s="737">
        <v>3864</v>
      </c>
      <c r="F124" s="737">
        <v>-3864</v>
      </c>
      <c r="G124" s="736">
        <f t="shared" si="0"/>
        <v>-3864</v>
      </c>
      <c r="I124" s="721">
        <v>4159510715</v>
      </c>
      <c r="J124" s="721" t="s">
        <v>3972</v>
      </c>
      <c r="K124" s="722">
        <v>-3864</v>
      </c>
      <c r="L124" s="722">
        <v>1932</v>
      </c>
      <c r="M124" s="722">
        <v>1932</v>
      </c>
      <c r="N124" s="722">
        <v>-3864</v>
      </c>
      <c r="O124" s="722">
        <v>0</v>
      </c>
      <c r="Q124" s="723">
        <v>4159510715</v>
      </c>
      <c r="R124" s="728" t="s">
        <v>3972</v>
      </c>
      <c r="S124" s="724">
        <v>-3864</v>
      </c>
      <c r="T124" s="724">
        <v>0</v>
      </c>
      <c r="U124" s="724">
        <v>0</v>
      </c>
      <c r="V124" s="724">
        <v>-3864</v>
      </c>
      <c r="W124" s="724">
        <v>0</v>
      </c>
    </row>
    <row r="125" spans="1:23">
      <c r="A125" s="532">
        <v>4162610061</v>
      </c>
      <c r="B125" s="532" t="s">
        <v>4046</v>
      </c>
      <c r="C125" s="737"/>
      <c r="D125" s="737"/>
      <c r="E125" s="737">
        <v>647</v>
      </c>
      <c r="F125" s="737">
        <v>-647</v>
      </c>
      <c r="G125" s="736">
        <f t="shared" si="0"/>
        <v>-647</v>
      </c>
      <c r="I125" s="721">
        <v>4162610061</v>
      </c>
      <c r="J125" s="721" t="s">
        <v>3973</v>
      </c>
      <c r="K125" s="722">
        <v>-647</v>
      </c>
      <c r="L125" s="722">
        <v>100</v>
      </c>
      <c r="M125" s="722">
        <v>295</v>
      </c>
      <c r="N125" s="722">
        <v>-842</v>
      </c>
      <c r="O125" s="722">
        <v>-195</v>
      </c>
      <c r="Q125" s="723">
        <v>4162610061</v>
      </c>
      <c r="R125" s="728" t="s">
        <v>3973</v>
      </c>
      <c r="S125" s="724">
        <v>-842</v>
      </c>
      <c r="T125" s="724">
        <v>0</v>
      </c>
      <c r="U125" s="724">
        <v>0</v>
      </c>
      <c r="V125" s="724">
        <v>-842</v>
      </c>
      <c r="W125" s="724">
        <v>0</v>
      </c>
    </row>
    <row r="126" spans="1:23">
      <c r="A126" s="532">
        <v>4169610162</v>
      </c>
      <c r="B126" s="532" t="s">
        <v>4047</v>
      </c>
      <c r="C126" s="737"/>
      <c r="D126" s="737"/>
      <c r="E126" s="737">
        <v>12500</v>
      </c>
      <c r="F126" s="737">
        <v>-12500</v>
      </c>
      <c r="G126" s="736">
        <f t="shared" si="0"/>
        <v>-12500</v>
      </c>
      <c r="I126" s="721">
        <v>4169610162</v>
      </c>
      <c r="J126" s="721" t="s">
        <v>3974</v>
      </c>
      <c r="K126" s="722">
        <v>-12500</v>
      </c>
      <c r="L126" s="722">
        <v>10000</v>
      </c>
      <c r="M126" s="722">
        <v>20000</v>
      </c>
      <c r="N126" s="722">
        <v>-22500</v>
      </c>
      <c r="O126" s="722">
        <v>-10000</v>
      </c>
      <c r="Q126" s="723">
        <v>4169610162</v>
      </c>
      <c r="R126" s="728" t="s">
        <v>3974</v>
      </c>
      <c r="S126" s="724">
        <v>-22500</v>
      </c>
      <c r="T126" s="724">
        <v>0</v>
      </c>
      <c r="U126" s="724">
        <v>12000</v>
      </c>
      <c r="V126" s="724">
        <v>-34500</v>
      </c>
      <c r="W126" s="724">
        <v>-12000</v>
      </c>
    </row>
    <row r="127" spans="1:23">
      <c r="A127" s="532">
        <v>4173711005</v>
      </c>
      <c r="B127" s="532" t="s">
        <v>4048</v>
      </c>
      <c r="C127" s="737"/>
      <c r="D127" s="737"/>
      <c r="E127" s="737"/>
      <c r="F127" s="737"/>
      <c r="G127" s="736">
        <f t="shared" si="0"/>
        <v>0</v>
      </c>
      <c r="I127" s="721">
        <v>4173711005</v>
      </c>
      <c r="J127" s="721" t="s">
        <v>3975</v>
      </c>
      <c r="K127" s="722">
        <v>0</v>
      </c>
      <c r="L127" s="722">
        <v>0</v>
      </c>
      <c r="M127" s="722">
        <v>0</v>
      </c>
      <c r="N127" s="722">
        <v>0</v>
      </c>
      <c r="O127" s="722">
        <v>0</v>
      </c>
      <c r="Q127" s="723">
        <v>4173711005</v>
      </c>
      <c r="R127" s="728" t="s">
        <v>3975</v>
      </c>
      <c r="S127" s="724">
        <v>0</v>
      </c>
      <c r="T127" s="724">
        <v>3582.5</v>
      </c>
      <c r="U127" s="724">
        <v>7168</v>
      </c>
      <c r="V127" s="724">
        <v>-3585.5</v>
      </c>
      <c r="W127" s="724">
        <v>-3585.5</v>
      </c>
    </row>
    <row r="128" spans="1:23">
      <c r="A128" s="532">
        <v>4213831000</v>
      </c>
      <c r="B128" s="532" t="s">
        <v>4049</v>
      </c>
      <c r="C128" s="737"/>
      <c r="D128" s="737"/>
      <c r="E128" s="737">
        <v>3920739</v>
      </c>
      <c r="F128" s="737">
        <v>-3920739</v>
      </c>
      <c r="G128" s="736">
        <f t="shared" si="0"/>
        <v>-3920739</v>
      </c>
      <c r="I128" s="721">
        <v>4213831000</v>
      </c>
      <c r="J128" s="721" t="s">
        <v>3976</v>
      </c>
      <c r="K128" s="722">
        <v>-3920739</v>
      </c>
      <c r="L128" s="722">
        <v>0</v>
      </c>
      <c r="M128" s="722">
        <v>0</v>
      </c>
      <c r="N128" s="722">
        <v>-3920739</v>
      </c>
      <c r="O128" s="722">
        <v>0</v>
      </c>
      <c r="Q128" s="723">
        <v>4213831000</v>
      </c>
      <c r="R128" s="728" t="s">
        <v>3976</v>
      </c>
      <c r="S128" s="724">
        <v>-3920739</v>
      </c>
      <c r="T128" s="724">
        <v>0</v>
      </c>
      <c r="U128" s="724">
        <v>2840135</v>
      </c>
      <c r="V128" s="724">
        <v>-6760874</v>
      </c>
      <c r="W128" s="724">
        <v>-2840135</v>
      </c>
    </row>
    <row r="129" spans="1:23">
      <c r="A129" s="532">
        <v>4213832000</v>
      </c>
      <c r="B129" s="532" t="s">
        <v>4050</v>
      </c>
      <c r="C129" s="737"/>
      <c r="D129" s="737"/>
      <c r="E129" s="737">
        <v>188650</v>
      </c>
      <c r="F129" s="737">
        <v>-188650</v>
      </c>
      <c r="G129" s="736">
        <f t="shared" si="0"/>
        <v>-188650</v>
      </c>
      <c r="I129" s="721">
        <v>4213832000</v>
      </c>
      <c r="J129" s="721" t="s">
        <v>3977</v>
      </c>
      <c r="K129" s="722">
        <v>-188650</v>
      </c>
      <c r="L129" s="722">
        <v>0</v>
      </c>
      <c r="M129" s="722">
        <v>0</v>
      </c>
      <c r="N129" s="722">
        <v>-188650</v>
      </c>
      <c r="O129" s="722">
        <v>0</v>
      </c>
      <c r="Q129" s="723">
        <v>4213832000</v>
      </c>
      <c r="R129" s="728" t="s">
        <v>3977</v>
      </c>
      <c r="S129" s="724">
        <v>-188650</v>
      </c>
      <c r="T129" s="724">
        <v>0</v>
      </c>
      <c r="U129" s="724">
        <v>12000</v>
      </c>
      <c r="V129" s="724">
        <v>-200650</v>
      </c>
      <c r="W129" s="724">
        <v>-12000</v>
      </c>
    </row>
    <row r="130" spans="1:23">
      <c r="A130" s="532">
        <v>4213833000</v>
      </c>
      <c r="B130" s="532" t="s">
        <v>4051</v>
      </c>
      <c r="C130" s="737"/>
      <c r="D130" s="737"/>
      <c r="E130" s="737">
        <v>413163</v>
      </c>
      <c r="F130" s="737">
        <v>-413163</v>
      </c>
      <c r="G130" s="736">
        <f t="shared" si="0"/>
        <v>-413163</v>
      </c>
      <c r="I130" s="721">
        <v>4213833000</v>
      </c>
      <c r="J130" s="721" t="s">
        <v>3978</v>
      </c>
      <c r="K130" s="722">
        <v>-413163</v>
      </c>
      <c r="L130" s="722">
        <v>0</v>
      </c>
      <c r="M130" s="722">
        <v>0</v>
      </c>
      <c r="N130" s="722">
        <v>-413163</v>
      </c>
      <c r="O130" s="722">
        <v>0</v>
      </c>
      <c r="Q130" s="723">
        <v>4213833000</v>
      </c>
      <c r="R130" s="728" t="s">
        <v>3978</v>
      </c>
      <c r="S130" s="724">
        <v>-413163</v>
      </c>
      <c r="T130" s="724">
        <v>0</v>
      </c>
      <c r="U130" s="724">
        <v>148000</v>
      </c>
      <c r="V130" s="724">
        <v>-561163</v>
      </c>
      <c r="W130" s="724">
        <v>-148000</v>
      </c>
    </row>
    <row r="131" spans="1:23">
      <c r="A131" s="532">
        <v>4221911000</v>
      </c>
      <c r="B131" s="532" t="s">
        <v>4049</v>
      </c>
      <c r="C131" s="737"/>
      <c r="D131" s="737"/>
      <c r="E131" s="737">
        <v>4948157</v>
      </c>
      <c r="F131" s="737">
        <v>-4948157</v>
      </c>
      <c r="G131" s="736">
        <f t="shared" si="0"/>
        <v>-4948157</v>
      </c>
      <c r="I131" s="721">
        <v>4221911000</v>
      </c>
      <c r="J131" s="721" t="s">
        <v>3976</v>
      </c>
      <c r="K131" s="722">
        <v>-4948157</v>
      </c>
      <c r="L131" s="722">
        <v>0</v>
      </c>
      <c r="M131" s="722">
        <v>1020859</v>
      </c>
      <c r="N131" s="722">
        <v>-5969016</v>
      </c>
      <c r="O131" s="722">
        <v>-1020859</v>
      </c>
      <c r="Q131" s="723">
        <v>4221911000</v>
      </c>
      <c r="R131" s="728" t="s">
        <v>3976</v>
      </c>
      <c r="S131" s="724">
        <v>-5969016</v>
      </c>
      <c r="T131" s="724">
        <v>0</v>
      </c>
      <c r="U131" s="724">
        <v>1273168</v>
      </c>
      <c r="V131" s="724">
        <v>-7242184</v>
      </c>
      <c r="W131" s="724">
        <v>-1273168</v>
      </c>
    </row>
    <row r="132" spans="1:23">
      <c r="A132" s="532">
        <v>4221912000</v>
      </c>
      <c r="B132" s="532" t="s">
        <v>4050</v>
      </c>
      <c r="C132" s="737"/>
      <c r="D132" s="737"/>
      <c r="E132" s="737">
        <v>376430</v>
      </c>
      <c r="F132" s="737">
        <v>-376430</v>
      </c>
      <c r="G132" s="736">
        <f t="shared" si="0"/>
        <v>-376430</v>
      </c>
      <c r="I132" s="721">
        <v>4221912000</v>
      </c>
      <c r="J132" s="721" t="s">
        <v>3977</v>
      </c>
      <c r="K132" s="722">
        <v>-376430</v>
      </c>
      <c r="L132" s="722">
        <v>0</v>
      </c>
      <c r="M132" s="722">
        <v>203470</v>
      </c>
      <c r="N132" s="722">
        <v>-579900</v>
      </c>
      <c r="O132" s="722">
        <v>-203470</v>
      </c>
      <c r="Q132" s="723">
        <v>4221912000</v>
      </c>
      <c r="R132" s="728" t="s">
        <v>3977</v>
      </c>
      <c r="S132" s="724">
        <v>-579900</v>
      </c>
      <c r="T132" s="724">
        <v>0</v>
      </c>
      <c r="U132" s="724">
        <v>77500</v>
      </c>
      <c r="V132" s="724">
        <v>-657400</v>
      </c>
      <c r="W132" s="724">
        <v>-77500</v>
      </c>
    </row>
    <row r="133" spans="1:23">
      <c r="A133" s="532">
        <v>4221913000</v>
      </c>
      <c r="B133" s="532" t="s">
        <v>4051</v>
      </c>
      <c r="C133" s="737"/>
      <c r="D133" s="737">
        <v>2485</v>
      </c>
      <c r="E133" s="737">
        <v>1577868.01</v>
      </c>
      <c r="F133" s="737">
        <v>-1575383.01</v>
      </c>
      <c r="G133" s="736">
        <f t="shared" si="0"/>
        <v>-1575383.01</v>
      </c>
      <c r="I133" s="721">
        <v>4221913000</v>
      </c>
      <c r="J133" s="721" t="s">
        <v>3979</v>
      </c>
      <c r="K133" s="722">
        <v>-1575383.01</v>
      </c>
      <c r="L133" s="722">
        <v>2125</v>
      </c>
      <c r="M133" s="722">
        <v>480532</v>
      </c>
      <c r="N133" s="722">
        <v>-2053790.01</v>
      </c>
      <c r="O133" s="722">
        <v>-478407</v>
      </c>
      <c r="Q133" s="723">
        <v>4221913000</v>
      </c>
      <c r="R133" s="728" t="s">
        <v>3979</v>
      </c>
      <c r="S133" s="724">
        <v>-2053790.01</v>
      </c>
      <c r="T133" s="724">
        <v>50000</v>
      </c>
      <c r="U133" s="724">
        <v>295348</v>
      </c>
      <c r="V133" s="724">
        <v>-2299138.0099999998</v>
      </c>
      <c r="W133" s="724">
        <v>-245348</v>
      </c>
    </row>
    <row r="134" spans="1:23">
      <c r="A134" s="532">
        <v>4221914000</v>
      </c>
      <c r="B134" s="532" t="s">
        <v>4052</v>
      </c>
      <c r="C134" s="737"/>
      <c r="D134" s="737"/>
      <c r="E134" s="737">
        <v>25000</v>
      </c>
      <c r="F134" s="737">
        <v>-25000</v>
      </c>
      <c r="G134" s="736">
        <f t="shared" si="0"/>
        <v>-25000</v>
      </c>
      <c r="I134" s="721">
        <v>4221914000</v>
      </c>
      <c r="J134" s="721" t="s">
        <v>3980</v>
      </c>
      <c r="K134" s="722">
        <v>-25000</v>
      </c>
      <c r="L134" s="722">
        <v>0</v>
      </c>
      <c r="M134" s="722">
        <v>0</v>
      </c>
      <c r="N134" s="722">
        <v>-25000</v>
      </c>
      <c r="O134" s="722">
        <v>0</v>
      </c>
      <c r="Q134" s="723">
        <v>4221914000</v>
      </c>
      <c r="R134" s="728" t="s">
        <v>3980</v>
      </c>
      <c r="S134" s="724">
        <v>-25000</v>
      </c>
      <c r="T134" s="724">
        <v>0</v>
      </c>
      <c r="U134" s="724">
        <v>75000</v>
      </c>
      <c r="V134" s="724">
        <v>-100000</v>
      </c>
      <c r="W134" s="724">
        <v>-75000</v>
      </c>
    </row>
    <row r="135" spans="1:23">
      <c r="A135" s="532">
        <v>4311511001</v>
      </c>
      <c r="B135" s="532" t="s">
        <v>4053</v>
      </c>
      <c r="C135" s="737"/>
      <c r="D135" s="737">
        <v>145.11000000000001</v>
      </c>
      <c r="E135" s="737">
        <v>749.66</v>
      </c>
      <c r="F135" s="737">
        <v>-604.54999999999995</v>
      </c>
      <c r="G135" s="736">
        <f t="shared" si="0"/>
        <v>-604.54999999999995</v>
      </c>
      <c r="I135" s="721">
        <v>4311511001</v>
      </c>
      <c r="J135" s="721" t="s">
        <v>3981</v>
      </c>
      <c r="K135" s="722">
        <v>-604.54999999999995</v>
      </c>
      <c r="L135" s="722">
        <v>265.45999999999998</v>
      </c>
      <c r="M135" s="722">
        <v>406.53</v>
      </c>
      <c r="N135" s="722">
        <v>-745.62</v>
      </c>
      <c r="O135" s="722">
        <v>-141.07</v>
      </c>
      <c r="Q135" s="723">
        <v>4311511001</v>
      </c>
      <c r="R135" s="728" t="s">
        <v>3981</v>
      </c>
      <c r="S135" s="724">
        <v>-745.62</v>
      </c>
      <c r="T135" s="724">
        <v>0</v>
      </c>
      <c r="U135" s="724">
        <v>160.62</v>
      </c>
      <c r="V135" s="724">
        <v>-906.24</v>
      </c>
      <c r="W135" s="724">
        <v>-160.62</v>
      </c>
    </row>
    <row r="136" spans="1:23">
      <c r="A136" s="532">
        <v>4311511008</v>
      </c>
      <c r="B136" s="532" t="s">
        <v>4054</v>
      </c>
      <c r="C136" s="737"/>
      <c r="D136" s="737">
        <v>501.73</v>
      </c>
      <c r="E136" s="737">
        <v>2825.04</v>
      </c>
      <c r="F136" s="737">
        <v>-2323.31</v>
      </c>
      <c r="G136" s="736">
        <f t="shared" si="0"/>
        <v>-2323.31</v>
      </c>
      <c r="I136" s="721">
        <v>4311511008</v>
      </c>
      <c r="J136" s="721" t="s">
        <v>3982</v>
      </c>
      <c r="K136" s="722">
        <v>-2323.31</v>
      </c>
      <c r="L136" s="722">
        <v>990.76</v>
      </c>
      <c r="M136" s="722">
        <v>1461.2</v>
      </c>
      <c r="N136" s="722">
        <v>-2793.75</v>
      </c>
      <c r="O136" s="722">
        <v>-470.44</v>
      </c>
      <c r="Q136" s="723">
        <v>4311511008</v>
      </c>
      <c r="R136" s="728" t="s">
        <v>3982</v>
      </c>
      <c r="S136" s="724">
        <v>-2793.75</v>
      </c>
      <c r="T136" s="724">
        <v>0</v>
      </c>
      <c r="U136" s="724">
        <v>433.24</v>
      </c>
      <c r="V136" s="724">
        <v>-3226.99</v>
      </c>
      <c r="W136" s="724">
        <v>-433.24</v>
      </c>
    </row>
    <row r="137" spans="1:23">
      <c r="A137" s="532">
        <v>4399000008</v>
      </c>
      <c r="B137" s="532" t="s">
        <v>4055</v>
      </c>
      <c r="C137" s="737"/>
      <c r="D137" s="737"/>
      <c r="E137" s="737">
        <v>0.24</v>
      </c>
      <c r="F137" s="737">
        <v>-0.24</v>
      </c>
      <c r="G137" s="736">
        <f t="shared" si="0"/>
        <v>-0.24</v>
      </c>
      <c r="I137" s="721">
        <v>4399000008</v>
      </c>
      <c r="J137" s="721" t="s">
        <v>3983</v>
      </c>
      <c r="K137" s="722">
        <v>-0.24</v>
      </c>
      <c r="L137" s="722">
        <v>0.32</v>
      </c>
      <c r="M137" s="722">
        <v>0.59</v>
      </c>
      <c r="N137" s="722">
        <v>-0.51</v>
      </c>
      <c r="O137" s="722">
        <v>-0.27</v>
      </c>
      <c r="Q137" s="723">
        <v>4399000008</v>
      </c>
      <c r="R137" s="728" t="s">
        <v>3983</v>
      </c>
      <c r="S137" s="724">
        <v>-0.51</v>
      </c>
      <c r="T137" s="724">
        <v>1.07</v>
      </c>
      <c r="U137" s="724">
        <v>2.3199999999999998</v>
      </c>
      <c r="V137" s="724">
        <v>-1.76</v>
      </c>
      <c r="W137" s="724">
        <v>-1.25</v>
      </c>
    </row>
    <row r="138" spans="1:23">
      <c r="A138" s="532">
        <v>5111113000</v>
      </c>
      <c r="B138" s="532" t="s">
        <v>4056</v>
      </c>
      <c r="C138" s="737"/>
      <c r="D138" s="737">
        <v>6314924.6200000001</v>
      </c>
      <c r="E138" s="737">
        <v>186968.3</v>
      </c>
      <c r="F138" s="737">
        <v>6127956.3200000003</v>
      </c>
      <c r="G138" s="736">
        <f t="shared" si="0"/>
        <v>6127956.3200000003</v>
      </c>
      <c r="I138" s="721">
        <v>5111113000</v>
      </c>
      <c r="J138" s="721" t="s">
        <v>3984</v>
      </c>
      <c r="K138" s="722">
        <v>6127956.3200000003</v>
      </c>
      <c r="L138" s="722">
        <v>1516215.64</v>
      </c>
      <c r="M138" s="722">
        <v>0</v>
      </c>
      <c r="N138" s="722">
        <v>7644171.96</v>
      </c>
      <c r="O138" s="722">
        <v>1516215.64</v>
      </c>
      <c r="Q138" s="723">
        <v>5111113000</v>
      </c>
      <c r="R138" s="728" t="s">
        <v>3984</v>
      </c>
      <c r="S138" s="724">
        <v>7644171.96</v>
      </c>
      <c r="T138" s="724">
        <v>1360849.91</v>
      </c>
      <c r="U138" s="724">
        <v>0</v>
      </c>
      <c r="V138" s="724">
        <v>9005021.8699999992</v>
      </c>
      <c r="W138" s="724">
        <v>1360849.91</v>
      </c>
    </row>
    <row r="139" spans="1:23">
      <c r="A139" s="532">
        <v>5112121000</v>
      </c>
      <c r="B139" s="532" t="s">
        <v>4057</v>
      </c>
      <c r="C139" s="737"/>
      <c r="D139" s="737">
        <v>141458.31</v>
      </c>
      <c r="E139" s="737"/>
      <c r="F139" s="737">
        <v>141458.31</v>
      </c>
      <c r="G139" s="736">
        <f t="shared" si="0"/>
        <v>141458.31</v>
      </c>
      <c r="I139" s="721">
        <v>5112121000</v>
      </c>
      <c r="J139" s="721" t="s">
        <v>3985</v>
      </c>
      <c r="K139" s="722">
        <v>141458.31</v>
      </c>
      <c r="L139" s="722">
        <v>29028.33</v>
      </c>
      <c r="M139" s="722">
        <v>0</v>
      </c>
      <c r="N139" s="722">
        <v>170486.64</v>
      </c>
      <c r="O139" s="722">
        <v>29028.33</v>
      </c>
      <c r="Q139" s="723">
        <v>5112121000</v>
      </c>
      <c r="R139" s="728" t="s">
        <v>3985</v>
      </c>
      <c r="S139" s="724">
        <v>170486.64</v>
      </c>
      <c r="T139" s="724">
        <v>0</v>
      </c>
      <c r="U139" s="724">
        <v>0</v>
      </c>
      <c r="V139" s="724">
        <v>170486.64</v>
      </c>
      <c r="W139" s="724">
        <v>0</v>
      </c>
    </row>
    <row r="140" spans="1:23">
      <c r="A140" s="532">
        <v>5113132000</v>
      </c>
      <c r="B140" s="532" t="s">
        <v>4058</v>
      </c>
      <c r="C140" s="737"/>
      <c r="D140" s="737">
        <v>386620.81</v>
      </c>
      <c r="E140" s="737">
        <v>80533.210000000006</v>
      </c>
      <c r="F140" s="737">
        <v>306087.59999999998</v>
      </c>
      <c r="G140" s="736">
        <f t="shared" si="0"/>
        <v>306087.59999999998</v>
      </c>
      <c r="I140" s="721">
        <v>5113132000</v>
      </c>
      <c r="J140" s="721" t="s">
        <v>3986</v>
      </c>
      <c r="K140" s="722">
        <v>306087.59999999998</v>
      </c>
      <c r="L140" s="722">
        <v>0</v>
      </c>
      <c r="M140" s="722">
        <v>0</v>
      </c>
      <c r="N140" s="722">
        <v>306087.59999999998</v>
      </c>
      <c r="O140" s="722">
        <v>0</v>
      </c>
      <c r="Q140" s="723">
        <v>5113132000</v>
      </c>
      <c r="R140" s="728" t="s">
        <v>3986</v>
      </c>
      <c r="S140" s="724">
        <v>306087.59999999998</v>
      </c>
      <c r="T140" s="724">
        <v>0</v>
      </c>
      <c r="U140" s="724">
        <v>0</v>
      </c>
      <c r="V140" s="724">
        <v>306087.59999999998</v>
      </c>
      <c r="W140" s="724">
        <v>0</v>
      </c>
    </row>
    <row r="141" spans="1:23">
      <c r="A141" s="532">
        <v>5113134000</v>
      </c>
      <c r="B141" s="532" t="s">
        <v>4059</v>
      </c>
      <c r="C141" s="737"/>
      <c r="D141" s="737">
        <v>65859.850000000006</v>
      </c>
      <c r="E141" s="737"/>
      <c r="F141" s="737">
        <v>65859.850000000006</v>
      </c>
      <c r="G141" s="736">
        <f t="shared" si="0"/>
        <v>65859.850000000006</v>
      </c>
      <c r="I141" s="721">
        <v>5113134000</v>
      </c>
      <c r="J141" s="721" t="s">
        <v>3987</v>
      </c>
      <c r="K141" s="722">
        <v>65859.850000000006</v>
      </c>
      <c r="L141" s="722">
        <v>0</v>
      </c>
      <c r="M141" s="722">
        <v>0</v>
      </c>
      <c r="N141" s="722">
        <v>65859.850000000006</v>
      </c>
      <c r="O141" s="722">
        <v>0</v>
      </c>
      <c r="Q141" s="723">
        <v>5113134000</v>
      </c>
      <c r="R141" s="728" t="s">
        <v>3987</v>
      </c>
      <c r="S141" s="724">
        <v>65859.850000000006</v>
      </c>
      <c r="T141" s="724">
        <v>21688.69</v>
      </c>
      <c r="U141" s="724">
        <v>0</v>
      </c>
      <c r="V141" s="724">
        <v>87548.54</v>
      </c>
      <c r="W141" s="724">
        <v>21688.69</v>
      </c>
    </row>
    <row r="142" spans="1:23">
      <c r="A142" s="532">
        <v>5114141000</v>
      </c>
      <c r="B142" s="532" t="s">
        <v>4060</v>
      </c>
      <c r="C142" s="737"/>
      <c r="D142" s="737">
        <v>627735.29</v>
      </c>
      <c r="E142" s="737"/>
      <c r="F142" s="737">
        <v>627735.29</v>
      </c>
      <c r="G142" s="736">
        <f t="shared" si="0"/>
        <v>627735.29</v>
      </c>
      <c r="I142" s="721">
        <v>5114141000</v>
      </c>
      <c r="J142" s="721" t="s">
        <v>3988</v>
      </c>
      <c r="K142" s="722">
        <v>627735.29</v>
      </c>
      <c r="L142" s="722">
        <v>168410.15</v>
      </c>
      <c r="M142" s="722">
        <v>0</v>
      </c>
      <c r="N142" s="722">
        <v>796145.44</v>
      </c>
      <c r="O142" s="722">
        <v>168410.15</v>
      </c>
      <c r="Q142" s="723">
        <v>5114141000</v>
      </c>
      <c r="R142" s="728" t="s">
        <v>3988</v>
      </c>
      <c r="S142" s="724">
        <v>796145.44</v>
      </c>
      <c r="T142" s="724">
        <v>284148.42</v>
      </c>
      <c r="U142" s="724">
        <v>141901.37</v>
      </c>
      <c r="V142" s="724">
        <v>938392.49</v>
      </c>
      <c r="W142" s="724">
        <v>142247.04999999999</v>
      </c>
    </row>
    <row r="143" spans="1:23">
      <c r="A143" s="532">
        <v>5114142000</v>
      </c>
      <c r="B143" s="532" t="s">
        <v>4061</v>
      </c>
      <c r="C143" s="737"/>
      <c r="D143" s="737">
        <v>375353.89</v>
      </c>
      <c r="E143" s="737"/>
      <c r="F143" s="737">
        <v>375353.89</v>
      </c>
      <c r="G143" s="736">
        <f t="shared" si="0"/>
        <v>375353.89</v>
      </c>
      <c r="I143" s="721">
        <v>5114142000</v>
      </c>
      <c r="J143" s="721" t="s">
        <v>3989</v>
      </c>
      <c r="K143" s="722">
        <v>375353.89</v>
      </c>
      <c r="L143" s="722">
        <v>0</v>
      </c>
      <c r="M143" s="722">
        <v>0</v>
      </c>
      <c r="N143" s="722">
        <v>375353.89</v>
      </c>
      <c r="O143" s="722">
        <v>0</v>
      </c>
      <c r="Q143" s="723">
        <v>5114142000</v>
      </c>
      <c r="R143" s="728" t="s">
        <v>3989</v>
      </c>
      <c r="S143" s="724">
        <v>375353.89</v>
      </c>
      <c r="T143" s="724">
        <v>359887.18</v>
      </c>
      <c r="U143" s="724">
        <v>179800.86</v>
      </c>
      <c r="V143" s="724">
        <v>555440.21</v>
      </c>
      <c r="W143" s="724">
        <v>180086.32</v>
      </c>
    </row>
    <row r="144" spans="1:23">
      <c r="A144" s="532">
        <v>5114143000</v>
      </c>
      <c r="B144" s="532" t="s">
        <v>4062</v>
      </c>
      <c r="C144" s="737"/>
      <c r="D144" s="737">
        <v>383390.24</v>
      </c>
      <c r="E144" s="737"/>
      <c r="F144" s="737">
        <v>383390.24</v>
      </c>
      <c r="G144" s="736">
        <f t="shared" si="0"/>
        <v>383390.24</v>
      </c>
      <c r="I144" s="721">
        <v>5114143000</v>
      </c>
      <c r="J144" s="721" t="s">
        <v>3990</v>
      </c>
      <c r="K144" s="722">
        <v>383390.24</v>
      </c>
      <c r="L144" s="722">
        <v>0</v>
      </c>
      <c r="M144" s="722">
        <v>0</v>
      </c>
      <c r="N144" s="722">
        <v>383390.24</v>
      </c>
      <c r="O144" s="722">
        <v>0</v>
      </c>
      <c r="Q144" s="723">
        <v>5114143000</v>
      </c>
      <c r="R144" s="728" t="s">
        <v>3990</v>
      </c>
      <c r="S144" s="724">
        <v>383390.24</v>
      </c>
      <c r="T144" s="724">
        <v>370525.76</v>
      </c>
      <c r="U144" s="724">
        <v>185115.4</v>
      </c>
      <c r="V144" s="724">
        <v>568800.6</v>
      </c>
      <c r="W144" s="724">
        <v>185410.36</v>
      </c>
    </row>
    <row r="145" spans="1:23">
      <c r="A145" s="532">
        <v>5115154000</v>
      </c>
      <c r="B145" s="532" t="s">
        <v>4063</v>
      </c>
      <c r="C145" s="737"/>
      <c r="D145" s="737">
        <v>467996.86</v>
      </c>
      <c r="E145" s="737">
        <v>12103</v>
      </c>
      <c r="F145" s="737">
        <v>455893.86</v>
      </c>
      <c r="G145" s="736">
        <f t="shared" si="0"/>
        <v>455893.86</v>
      </c>
      <c r="I145" s="721">
        <v>5115154000</v>
      </c>
      <c r="J145" s="721" t="s">
        <v>3991</v>
      </c>
      <c r="K145" s="722">
        <v>455893.86</v>
      </c>
      <c r="L145" s="722">
        <v>113406.08</v>
      </c>
      <c r="M145" s="722">
        <v>0</v>
      </c>
      <c r="N145" s="722">
        <v>569299.93999999994</v>
      </c>
      <c r="O145" s="722">
        <v>113406.08</v>
      </c>
      <c r="Q145" s="723">
        <v>5115154000</v>
      </c>
      <c r="R145" s="728" t="s">
        <v>3991</v>
      </c>
      <c r="S145" s="724">
        <v>569299.93999999994</v>
      </c>
      <c r="T145" s="724">
        <v>102314.57</v>
      </c>
      <c r="U145" s="724">
        <v>0</v>
      </c>
      <c r="V145" s="724">
        <v>671614.51</v>
      </c>
      <c r="W145" s="724">
        <v>102314.57</v>
      </c>
    </row>
    <row r="146" spans="1:23">
      <c r="A146" s="532">
        <v>5115155000</v>
      </c>
      <c r="B146" s="532" t="s">
        <v>4064</v>
      </c>
      <c r="C146" s="737"/>
      <c r="D146" s="737"/>
      <c r="E146" s="737"/>
      <c r="F146" s="737"/>
      <c r="G146" s="736">
        <f t="shared" si="0"/>
        <v>0</v>
      </c>
      <c r="I146" s="721">
        <v>5115155000</v>
      </c>
      <c r="J146" s="721" t="s">
        <v>3992</v>
      </c>
      <c r="K146" s="722">
        <v>0</v>
      </c>
      <c r="L146" s="722">
        <v>43140.25</v>
      </c>
      <c r="M146" s="722">
        <v>0</v>
      </c>
      <c r="N146" s="722">
        <v>43140.25</v>
      </c>
      <c r="O146" s="722">
        <v>43140.25</v>
      </c>
      <c r="Q146" s="723">
        <v>5115155000</v>
      </c>
      <c r="R146" s="728" t="s">
        <v>3992</v>
      </c>
      <c r="S146" s="724">
        <v>43140.25</v>
      </c>
      <c r="T146" s="724">
        <v>4092.05</v>
      </c>
      <c r="U146" s="724">
        <v>0</v>
      </c>
      <c r="V146" s="724">
        <v>47232.3</v>
      </c>
      <c r="W146" s="724">
        <v>4092.05</v>
      </c>
    </row>
    <row r="147" spans="1:23">
      <c r="A147" s="532">
        <v>5121211000</v>
      </c>
      <c r="B147" s="532" t="s">
        <v>4065</v>
      </c>
      <c r="C147" s="737"/>
      <c r="D147" s="737">
        <v>1333.74</v>
      </c>
      <c r="E147" s="737"/>
      <c r="F147" s="737">
        <v>1333.74</v>
      </c>
      <c r="G147" s="736">
        <f t="shared" si="0"/>
        <v>1333.74</v>
      </c>
      <c r="I147" s="721">
        <v>5121211000</v>
      </c>
      <c r="J147" s="721" t="s">
        <v>3993</v>
      </c>
      <c r="K147" s="722">
        <v>1333.74</v>
      </c>
      <c r="L147" s="722">
        <v>0</v>
      </c>
      <c r="M147" s="722">
        <v>0</v>
      </c>
      <c r="N147" s="722">
        <v>1333.74</v>
      </c>
      <c r="O147" s="722">
        <v>0</v>
      </c>
      <c r="Q147" s="723">
        <v>5121211000</v>
      </c>
      <c r="R147" s="728" t="s">
        <v>3993</v>
      </c>
      <c r="S147" s="724">
        <v>1333.74</v>
      </c>
      <c r="T147" s="724">
        <v>13841.12</v>
      </c>
      <c r="U147" s="724">
        <v>0</v>
      </c>
      <c r="V147" s="724">
        <v>15174.86</v>
      </c>
      <c r="W147" s="724">
        <v>13841.12</v>
      </c>
    </row>
    <row r="148" spans="1:23">
      <c r="A148" s="532">
        <v>5121214000</v>
      </c>
      <c r="B148" s="532" t="s">
        <v>4066</v>
      </c>
      <c r="C148" s="737"/>
      <c r="D148" s="737">
        <v>5945.72</v>
      </c>
      <c r="E148" s="737"/>
      <c r="F148" s="737">
        <v>5945.72</v>
      </c>
      <c r="G148" s="736">
        <f t="shared" si="0"/>
        <v>5945.72</v>
      </c>
      <c r="I148" s="721">
        <v>5121214000</v>
      </c>
      <c r="J148" s="721" t="s">
        <v>3994</v>
      </c>
      <c r="K148" s="722">
        <v>5945.72</v>
      </c>
      <c r="L148" s="722">
        <v>0</v>
      </c>
      <c r="M148" s="722">
        <v>0</v>
      </c>
      <c r="N148" s="722">
        <v>5945.72</v>
      </c>
      <c r="O148" s="722">
        <v>0</v>
      </c>
      <c r="Q148" s="723">
        <v>5121214000</v>
      </c>
      <c r="R148" s="728" t="s">
        <v>3994</v>
      </c>
      <c r="S148" s="724">
        <v>5945.72</v>
      </c>
      <c r="T148" s="724">
        <v>4466</v>
      </c>
      <c r="U148" s="724">
        <v>0</v>
      </c>
      <c r="V148" s="724">
        <v>10411.719999999999</v>
      </c>
      <c r="W148" s="724">
        <v>4466</v>
      </c>
    </row>
    <row r="149" spans="1:23">
      <c r="A149" s="532">
        <v>5121216000</v>
      </c>
      <c r="B149" s="532" t="s">
        <v>4067</v>
      </c>
      <c r="C149" s="737"/>
      <c r="D149" s="737">
        <v>18494.490000000002</v>
      </c>
      <c r="E149" s="737"/>
      <c r="F149" s="737">
        <v>18494.490000000002</v>
      </c>
      <c r="G149" s="736">
        <f t="shared" si="0"/>
        <v>18494.490000000002</v>
      </c>
      <c r="I149" s="721">
        <v>5121216000</v>
      </c>
      <c r="J149" s="721" t="s">
        <v>3995</v>
      </c>
      <c r="K149" s="722">
        <v>18494.490000000002</v>
      </c>
      <c r="L149" s="722">
        <v>18017.099999999999</v>
      </c>
      <c r="M149" s="722">
        <v>0</v>
      </c>
      <c r="N149" s="722">
        <v>36511.589999999997</v>
      </c>
      <c r="O149" s="722">
        <v>18017.099999999999</v>
      </c>
      <c r="Q149" s="723">
        <v>5121216000</v>
      </c>
      <c r="R149" s="728" t="s">
        <v>3995</v>
      </c>
      <c r="S149" s="724">
        <v>36511.589999999997</v>
      </c>
      <c r="T149" s="724">
        <v>0</v>
      </c>
      <c r="U149" s="724">
        <v>0</v>
      </c>
      <c r="V149" s="724">
        <v>36511.589999999997</v>
      </c>
      <c r="W149" s="724">
        <v>0</v>
      </c>
    </row>
    <row r="150" spans="1:23">
      <c r="A150" s="532">
        <v>5122221000</v>
      </c>
      <c r="B150" s="532" t="s">
        <v>4068</v>
      </c>
      <c r="C150" s="737"/>
      <c r="D150" s="737">
        <v>6012.5</v>
      </c>
      <c r="E150" s="737"/>
      <c r="F150" s="737">
        <v>6012.5</v>
      </c>
      <c r="G150" s="736">
        <f t="shared" si="0"/>
        <v>6012.5</v>
      </c>
      <c r="I150" s="721">
        <v>5122221000</v>
      </c>
      <c r="J150" s="721" t="s">
        <v>3996</v>
      </c>
      <c r="K150" s="722">
        <v>6012.5</v>
      </c>
      <c r="L150" s="722">
        <v>4224.1400000000003</v>
      </c>
      <c r="M150" s="722">
        <v>0</v>
      </c>
      <c r="N150" s="722">
        <v>10236.64</v>
      </c>
      <c r="O150" s="722">
        <v>4224.1400000000003</v>
      </c>
      <c r="Q150" s="723">
        <v>5122221000</v>
      </c>
      <c r="R150" s="728" t="s">
        <v>3996</v>
      </c>
      <c r="S150" s="724">
        <v>10236.64</v>
      </c>
      <c r="T150" s="724">
        <v>4299.6499999999996</v>
      </c>
      <c r="U150" s="724">
        <v>0</v>
      </c>
      <c r="V150" s="724">
        <v>14536.29</v>
      </c>
      <c r="W150" s="724">
        <v>4299.6499999999996</v>
      </c>
    </row>
    <row r="151" spans="1:23">
      <c r="A151" s="532">
        <v>5123231000</v>
      </c>
      <c r="B151" s="532" t="s">
        <v>4069</v>
      </c>
      <c r="C151" s="737"/>
      <c r="D151" s="737"/>
      <c r="E151" s="737"/>
      <c r="F151" s="737"/>
      <c r="G151" s="736">
        <f t="shared" si="0"/>
        <v>0</v>
      </c>
      <c r="I151" s="721">
        <v>5123231000</v>
      </c>
      <c r="J151" s="721" t="s">
        <v>3997</v>
      </c>
      <c r="K151" s="722">
        <v>0</v>
      </c>
      <c r="L151" s="722">
        <v>0</v>
      </c>
      <c r="M151" s="722">
        <v>0</v>
      </c>
      <c r="N151" s="722">
        <v>0</v>
      </c>
      <c r="O151" s="722">
        <v>0</v>
      </c>
      <c r="Q151" s="723">
        <v>5123231000</v>
      </c>
      <c r="R151" s="728" t="s">
        <v>3997</v>
      </c>
      <c r="S151" s="724">
        <v>0</v>
      </c>
      <c r="T151" s="724">
        <v>730.57</v>
      </c>
      <c r="U151" s="724">
        <v>0</v>
      </c>
      <c r="V151" s="724">
        <v>730.57</v>
      </c>
      <c r="W151" s="724">
        <v>730.57</v>
      </c>
    </row>
    <row r="152" spans="1:23">
      <c r="A152" s="532">
        <v>5123237000</v>
      </c>
      <c r="B152" s="532" t="s">
        <v>4070</v>
      </c>
      <c r="C152" s="737"/>
      <c r="D152" s="737"/>
      <c r="E152" s="737"/>
      <c r="F152" s="737"/>
      <c r="G152" s="736">
        <f t="shared" si="0"/>
        <v>0</v>
      </c>
      <c r="I152" s="721">
        <v>5123237000</v>
      </c>
      <c r="J152" s="721" t="s">
        <v>3998</v>
      </c>
      <c r="K152" s="722">
        <v>0</v>
      </c>
      <c r="L152" s="722">
        <v>0</v>
      </c>
      <c r="M152" s="722">
        <v>0</v>
      </c>
      <c r="N152" s="722">
        <v>0</v>
      </c>
      <c r="O152" s="722">
        <v>0</v>
      </c>
      <c r="Q152" s="723">
        <v>5123237000</v>
      </c>
      <c r="R152" s="728" t="s">
        <v>3998</v>
      </c>
      <c r="S152" s="724">
        <v>0</v>
      </c>
      <c r="T152" s="724">
        <v>652.83000000000004</v>
      </c>
      <c r="U152" s="724">
        <v>0</v>
      </c>
      <c r="V152" s="724">
        <v>652.83000000000004</v>
      </c>
      <c r="W152" s="724">
        <v>652.83000000000004</v>
      </c>
    </row>
    <row r="153" spans="1:23">
      <c r="A153" s="532">
        <v>5124246000</v>
      </c>
      <c r="B153" s="532" t="s">
        <v>4071</v>
      </c>
      <c r="C153" s="737"/>
      <c r="D153" s="737"/>
      <c r="E153" s="737"/>
      <c r="F153" s="737"/>
      <c r="G153" s="736">
        <f t="shared" si="0"/>
        <v>0</v>
      </c>
      <c r="I153" s="721">
        <v>5124246000</v>
      </c>
      <c r="J153" s="721" t="s">
        <v>3999</v>
      </c>
      <c r="K153" s="722">
        <v>0</v>
      </c>
      <c r="L153" s="722">
        <v>0</v>
      </c>
      <c r="M153" s="722">
        <v>0</v>
      </c>
      <c r="N153" s="722">
        <v>0</v>
      </c>
      <c r="O153" s="722">
        <v>0</v>
      </c>
      <c r="Q153" s="723">
        <v>5124246000</v>
      </c>
      <c r="R153" s="728" t="s">
        <v>3999</v>
      </c>
      <c r="S153" s="724">
        <v>0</v>
      </c>
      <c r="T153" s="724">
        <v>6735</v>
      </c>
      <c r="U153" s="724">
        <v>0</v>
      </c>
      <c r="V153" s="724">
        <v>6735</v>
      </c>
      <c r="W153" s="724">
        <v>6735</v>
      </c>
    </row>
    <row r="154" spans="1:23">
      <c r="A154" s="532">
        <v>5124248000</v>
      </c>
      <c r="B154" s="532" t="s">
        <v>4072</v>
      </c>
      <c r="C154" s="737"/>
      <c r="D154" s="737">
        <v>15392.02</v>
      </c>
      <c r="E154" s="737"/>
      <c r="F154" s="737">
        <v>15392.02</v>
      </c>
      <c r="G154" s="736">
        <f t="shared" si="0"/>
        <v>15392.02</v>
      </c>
      <c r="I154" s="721">
        <v>5124248000</v>
      </c>
      <c r="J154" s="721" t="s">
        <v>4000</v>
      </c>
      <c r="K154" s="722">
        <v>15392.02</v>
      </c>
      <c r="L154" s="722">
        <v>0</v>
      </c>
      <c r="M154" s="722">
        <v>0</v>
      </c>
      <c r="N154" s="722">
        <v>15392.02</v>
      </c>
      <c r="O154" s="722">
        <v>0</v>
      </c>
      <c r="Q154" s="723">
        <v>5124248000</v>
      </c>
      <c r="R154" s="728" t="s">
        <v>4000</v>
      </c>
      <c r="S154" s="724">
        <v>15392.02</v>
      </c>
      <c r="T154" s="724">
        <v>0</v>
      </c>
      <c r="U154" s="724">
        <v>0</v>
      </c>
      <c r="V154" s="724">
        <v>15392.02</v>
      </c>
      <c r="W154" s="724">
        <v>0</v>
      </c>
    </row>
    <row r="155" spans="1:23">
      <c r="A155" s="532">
        <v>5124249000</v>
      </c>
      <c r="B155" s="532" t="s">
        <v>4073</v>
      </c>
      <c r="C155" s="737"/>
      <c r="D155" s="737">
        <v>17609.96</v>
      </c>
      <c r="E155" s="737"/>
      <c r="F155" s="737">
        <v>17609.96</v>
      </c>
      <c r="G155" s="736">
        <f t="shared" si="0"/>
        <v>17609.96</v>
      </c>
      <c r="I155" s="721">
        <v>5124249000</v>
      </c>
      <c r="J155" s="721" t="s">
        <v>4001</v>
      </c>
      <c r="K155" s="722">
        <v>17609.96</v>
      </c>
      <c r="L155" s="722">
        <v>15489.87</v>
      </c>
      <c r="M155" s="722">
        <v>0</v>
      </c>
      <c r="N155" s="722">
        <v>33099.83</v>
      </c>
      <c r="O155" s="722">
        <v>15489.87</v>
      </c>
      <c r="Q155" s="723">
        <v>5124249000</v>
      </c>
      <c r="R155" s="728" t="s">
        <v>4001</v>
      </c>
      <c r="S155" s="724">
        <v>33099.83</v>
      </c>
      <c r="T155" s="724">
        <v>0</v>
      </c>
      <c r="U155" s="724">
        <v>0</v>
      </c>
      <c r="V155" s="724">
        <v>33099.83</v>
      </c>
      <c r="W155" s="724">
        <v>0</v>
      </c>
    </row>
    <row r="156" spans="1:23">
      <c r="A156" s="532">
        <v>5125251000</v>
      </c>
      <c r="B156" s="532" t="s">
        <v>4074</v>
      </c>
      <c r="C156" s="737"/>
      <c r="D156" s="737"/>
      <c r="E156" s="737"/>
      <c r="F156" s="737"/>
      <c r="G156" s="736">
        <f t="shared" si="0"/>
        <v>0</v>
      </c>
      <c r="I156" s="721">
        <v>5125251000</v>
      </c>
      <c r="J156" s="721" t="s">
        <v>4002</v>
      </c>
      <c r="K156" s="722">
        <v>0</v>
      </c>
      <c r="L156" s="722">
        <v>0</v>
      </c>
      <c r="M156" s="722">
        <v>0</v>
      </c>
      <c r="N156" s="722">
        <v>0</v>
      </c>
      <c r="O156" s="722">
        <v>0</v>
      </c>
      <c r="Q156" s="723">
        <v>5125251000</v>
      </c>
      <c r="R156" s="728" t="s">
        <v>4002</v>
      </c>
      <c r="S156" s="724">
        <v>0</v>
      </c>
      <c r="T156" s="724">
        <v>672.8</v>
      </c>
      <c r="U156" s="724">
        <v>0</v>
      </c>
      <c r="V156" s="724">
        <v>672.8</v>
      </c>
      <c r="W156" s="724">
        <v>672.8</v>
      </c>
    </row>
    <row r="157" spans="1:23">
      <c r="A157" s="532">
        <v>5125252000</v>
      </c>
      <c r="B157" s="532" t="s">
        <v>4075</v>
      </c>
      <c r="C157" s="737"/>
      <c r="D157" s="737"/>
      <c r="E157" s="737"/>
      <c r="F157" s="737"/>
      <c r="G157" s="736">
        <f t="shared" si="0"/>
        <v>0</v>
      </c>
      <c r="I157" s="721">
        <v>5125252000</v>
      </c>
      <c r="J157" s="721" t="s">
        <v>4003</v>
      </c>
      <c r="K157" s="722">
        <v>0</v>
      </c>
      <c r="L157" s="722">
        <v>0</v>
      </c>
      <c r="M157" s="722">
        <v>0</v>
      </c>
      <c r="N157" s="722">
        <v>0</v>
      </c>
      <c r="O157" s="722">
        <v>0</v>
      </c>
      <c r="Q157" s="723">
        <v>5125252000</v>
      </c>
      <c r="R157" s="728" t="s">
        <v>4003</v>
      </c>
      <c r="S157" s="724">
        <v>0</v>
      </c>
      <c r="T157" s="724">
        <v>13612.06</v>
      </c>
      <c r="U157" s="724">
        <v>0</v>
      </c>
      <c r="V157" s="724">
        <v>13612.06</v>
      </c>
      <c r="W157" s="724">
        <v>13612.06</v>
      </c>
    </row>
    <row r="158" spans="1:23">
      <c r="A158" s="532">
        <v>5125253000</v>
      </c>
      <c r="B158" s="532" t="s">
        <v>4076</v>
      </c>
      <c r="C158" s="737"/>
      <c r="D158" s="737"/>
      <c r="E158" s="737"/>
      <c r="F158" s="737"/>
      <c r="G158" s="736">
        <f t="shared" si="0"/>
        <v>0</v>
      </c>
      <c r="I158" s="721">
        <v>5125255000</v>
      </c>
      <c r="J158" s="721" t="s">
        <v>4004</v>
      </c>
      <c r="K158" s="722">
        <v>0</v>
      </c>
      <c r="L158" s="722">
        <v>0</v>
      </c>
      <c r="M158" s="722">
        <v>0</v>
      </c>
      <c r="N158" s="722">
        <v>0</v>
      </c>
      <c r="O158" s="722">
        <v>0</v>
      </c>
      <c r="Q158" s="723">
        <v>5125255000</v>
      </c>
      <c r="R158" s="728" t="s">
        <v>4004</v>
      </c>
      <c r="S158" s="724">
        <v>0</v>
      </c>
      <c r="T158" s="724">
        <v>4042.6</v>
      </c>
      <c r="U158" s="724">
        <v>0</v>
      </c>
      <c r="V158" s="724">
        <v>4042.6</v>
      </c>
      <c r="W158" s="724">
        <v>4042.6</v>
      </c>
    </row>
    <row r="159" spans="1:23">
      <c r="A159" s="532">
        <v>5125255000</v>
      </c>
      <c r="B159" s="532" t="s">
        <v>4077</v>
      </c>
      <c r="C159" s="737"/>
      <c r="D159" s="737"/>
      <c r="E159" s="737"/>
      <c r="F159" s="737"/>
      <c r="G159" s="736">
        <f t="shared" si="0"/>
        <v>0</v>
      </c>
      <c r="I159" s="721">
        <v>5125256000</v>
      </c>
      <c r="J159" s="721" t="s">
        <v>4005</v>
      </c>
      <c r="K159" s="722">
        <v>0</v>
      </c>
      <c r="L159" s="722">
        <v>0</v>
      </c>
      <c r="M159" s="722">
        <v>0</v>
      </c>
      <c r="N159" s="722">
        <v>0</v>
      </c>
      <c r="O159" s="722">
        <v>0</v>
      </c>
      <c r="Q159" s="723">
        <v>5125256000</v>
      </c>
      <c r="R159" s="728" t="s">
        <v>4005</v>
      </c>
      <c r="S159" s="724">
        <v>0</v>
      </c>
      <c r="T159" s="724">
        <v>5313.55</v>
      </c>
      <c r="U159" s="724">
        <v>0</v>
      </c>
      <c r="V159" s="724">
        <v>5313.55</v>
      </c>
      <c r="W159" s="724">
        <v>5313.55</v>
      </c>
    </row>
    <row r="160" spans="1:23">
      <c r="A160" s="532">
        <v>5125256000</v>
      </c>
      <c r="B160" s="532" t="s">
        <v>4078</v>
      </c>
      <c r="C160" s="737"/>
      <c r="D160" s="737"/>
      <c r="E160" s="737"/>
      <c r="F160" s="737"/>
      <c r="G160" s="736">
        <f t="shared" si="0"/>
        <v>0</v>
      </c>
      <c r="I160" s="721">
        <v>5126261000</v>
      </c>
      <c r="J160" s="721" t="s">
        <v>4006</v>
      </c>
      <c r="K160" s="722">
        <v>64001.8</v>
      </c>
      <c r="L160" s="722">
        <v>25180.560000000001</v>
      </c>
      <c r="M160" s="722">
        <v>3068.28</v>
      </c>
      <c r="N160" s="722">
        <v>86114.08</v>
      </c>
      <c r="O160" s="722">
        <v>22112.28</v>
      </c>
      <c r="Q160" s="723">
        <v>5126261000</v>
      </c>
      <c r="R160" s="728" t="s">
        <v>4006</v>
      </c>
      <c r="S160" s="724">
        <v>86114.08</v>
      </c>
      <c r="T160" s="724">
        <v>20206.650000000001</v>
      </c>
      <c r="U160" s="724">
        <v>0</v>
      </c>
      <c r="V160" s="724">
        <v>106320.73</v>
      </c>
      <c r="W160" s="724">
        <v>20206.650000000001</v>
      </c>
    </row>
    <row r="161" spans="1:23">
      <c r="A161" s="532">
        <v>5126261000</v>
      </c>
      <c r="B161" s="532" t="s">
        <v>4079</v>
      </c>
      <c r="C161" s="737"/>
      <c r="D161" s="737">
        <v>64001.8</v>
      </c>
      <c r="E161" s="737"/>
      <c r="F161" s="737">
        <v>64001.8</v>
      </c>
      <c r="G161" s="736">
        <f t="shared" si="0"/>
        <v>64001.8</v>
      </c>
      <c r="I161" s="721">
        <v>5127272000</v>
      </c>
      <c r="J161" s="721" t="s">
        <v>4007</v>
      </c>
      <c r="K161" s="722">
        <v>1885</v>
      </c>
      <c r="L161" s="722">
        <v>0</v>
      </c>
      <c r="M161" s="722">
        <v>0</v>
      </c>
      <c r="N161" s="722">
        <v>1885</v>
      </c>
      <c r="O161" s="722">
        <v>0</v>
      </c>
      <c r="Q161" s="723">
        <v>5127272000</v>
      </c>
      <c r="R161" s="728" t="s">
        <v>4007</v>
      </c>
      <c r="S161" s="724">
        <v>1885</v>
      </c>
      <c r="T161" s="724">
        <v>0</v>
      </c>
      <c r="U161" s="724">
        <v>0</v>
      </c>
      <c r="V161" s="724">
        <v>1885</v>
      </c>
      <c r="W161" s="724">
        <v>0</v>
      </c>
    </row>
    <row r="162" spans="1:23">
      <c r="A162" s="532">
        <v>5127271000</v>
      </c>
      <c r="B162" s="532" t="s">
        <v>4080</v>
      </c>
      <c r="C162" s="737"/>
      <c r="D162" s="737"/>
      <c r="E162" s="737"/>
      <c r="F162" s="737"/>
      <c r="G162" s="736">
        <f t="shared" si="0"/>
        <v>0</v>
      </c>
      <c r="I162" s="721">
        <v>5129291000</v>
      </c>
      <c r="J162" s="721" t="s">
        <v>4008</v>
      </c>
      <c r="K162" s="722">
        <v>37411.279999999999</v>
      </c>
      <c r="L162" s="722">
        <v>510.14</v>
      </c>
      <c r="M162" s="722">
        <v>0</v>
      </c>
      <c r="N162" s="722">
        <v>37921.42</v>
      </c>
      <c r="O162" s="722">
        <v>510.14</v>
      </c>
      <c r="Q162" s="723">
        <v>5129291000</v>
      </c>
      <c r="R162" s="728" t="s">
        <v>4008</v>
      </c>
      <c r="S162" s="724">
        <v>37921.42</v>
      </c>
      <c r="T162" s="724">
        <v>228</v>
      </c>
      <c r="U162" s="724">
        <v>0</v>
      </c>
      <c r="V162" s="724">
        <v>38149.42</v>
      </c>
      <c r="W162" s="724">
        <v>228</v>
      </c>
    </row>
    <row r="163" spans="1:23">
      <c r="A163" s="532">
        <v>5127272000</v>
      </c>
      <c r="B163" s="532" t="s">
        <v>4081</v>
      </c>
      <c r="C163" s="737"/>
      <c r="D163" s="737">
        <v>1885</v>
      </c>
      <c r="E163" s="737"/>
      <c r="F163" s="737">
        <v>1885</v>
      </c>
      <c r="G163" s="736">
        <f t="shared" si="0"/>
        <v>1885</v>
      </c>
      <c r="I163" s="721">
        <v>5129292000</v>
      </c>
      <c r="J163" s="721" t="s">
        <v>4009</v>
      </c>
      <c r="K163" s="722">
        <v>0</v>
      </c>
      <c r="L163" s="722">
        <v>0</v>
      </c>
      <c r="M163" s="722">
        <v>0</v>
      </c>
      <c r="N163" s="722">
        <v>0</v>
      </c>
      <c r="O163" s="722">
        <v>0</v>
      </c>
      <c r="Q163" s="723">
        <v>5129292000</v>
      </c>
      <c r="R163" s="728" t="s">
        <v>4009</v>
      </c>
      <c r="S163" s="724">
        <v>0</v>
      </c>
      <c r="T163" s="724">
        <v>1678</v>
      </c>
      <c r="U163" s="724">
        <v>839</v>
      </c>
      <c r="V163" s="724">
        <v>839</v>
      </c>
      <c r="W163" s="724">
        <v>839</v>
      </c>
    </row>
    <row r="164" spans="1:23">
      <c r="A164" s="532">
        <v>5129291000</v>
      </c>
      <c r="B164" s="532" t="s">
        <v>4082</v>
      </c>
      <c r="C164" s="737"/>
      <c r="D164" s="737">
        <v>37411.279999999999</v>
      </c>
      <c r="E164" s="737"/>
      <c r="F164" s="737">
        <v>37411.279999999999</v>
      </c>
      <c r="G164" s="736">
        <f t="shared" si="0"/>
        <v>37411.279999999999</v>
      </c>
      <c r="I164" s="721">
        <v>5129294000</v>
      </c>
      <c r="J164" s="721" t="s">
        <v>4010</v>
      </c>
      <c r="K164" s="722">
        <v>51108.4</v>
      </c>
      <c r="L164" s="722">
        <v>0</v>
      </c>
      <c r="M164" s="722">
        <v>0</v>
      </c>
      <c r="N164" s="722">
        <v>51108.4</v>
      </c>
      <c r="O164" s="722">
        <v>0</v>
      </c>
      <c r="Q164" s="723">
        <v>5129294000</v>
      </c>
      <c r="R164" s="728" t="s">
        <v>4010</v>
      </c>
      <c r="S164" s="724">
        <v>51108.4</v>
      </c>
      <c r="T164" s="724">
        <v>1517.63</v>
      </c>
      <c r="U164" s="724">
        <v>0</v>
      </c>
      <c r="V164" s="724">
        <v>52626.03</v>
      </c>
      <c r="W164" s="724">
        <v>1517.63</v>
      </c>
    </row>
    <row r="165" spans="1:23">
      <c r="A165" s="532">
        <v>5129292000</v>
      </c>
      <c r="B165" s="532" t="s">
        <v>4083</v>
      </c>
      <c r="C165" s="737"/>
      <c r="D165" s="737"/>
      <c r="E165" s="737"/>
      <c r="F165" s="737"/>
      <c r="G165" s="736">
        <f t="shared" si="0"/>
        <v>0</v>
      </c>
      <c r="I165" s="721">
        <v>5129296000</v>
      </c>
      <c r="J165" s="721" t="s">
        <v>4011</v>
      </c>
      <c r="K165" s="722">
        <v>0</v>
      </c>
      <c r="L165" s="722">
        <v>1080</v>
      </c>
      <c r="M165" s="722">
        <v>0</v>
      </c>
      <c r="N165" s="722">
        <v>1080</v>
      </c>
      <c r="O165" s="722">
        <v>1080</v>
      </c>
      <c r="Q165" s="723">
        <v>5129296000</v>
      </c>
      <c r="R165" s="728" t="s">
        <v>4011</v>
      </c>
      <c r="S165" s="724">
        <v>1080</v>
      </c>
      <c r="T165" s="724">
        <v>0</v>
      </c>
      <c r="U165" s="724">
        <v>0</v>
      </c>
      <c r="V165" s="724">
        <v>1080</v>
      </c>
      <c r="W165" s="724">
        <v>0</v>
      </c>
    </row>
    <row r="166" spans="1:23">
      <c r="A166" s="532">
        <v>5129294000</v>
      </c>
      <c r="B166" s="532" t="s">
        <v>4083</v>
      </c>
      <c r="C166" s="737"/>
      <c r="D166" s="737">
        <v>51108.4</v>
      </c>
      <c r="E166" s="737"/>
      <c r="F166" s="737">
        <v>51108.4</v>
      </c>
      <c r="G166" s="736">
        <f t="shared" si="0"/>
        <v>51108.4</v>
      </c>
      <c r="I166" s="721">
        <v>5131311000</v>
      </c>
      <c r="J166" s="721" t="s">
        <v>4012</v>
      </c>
      <c r="K166" s="722">
        <v>89078</v>
      </c>
      <c r="L166" s="722">
        <v>25751</v>
      </c>
      <c r="M166" s="722">
        <v>0</v>
      </c>
      <c r="N166" s="722">
        <v>114829</v>
      </c>
      <c r="O166" s="722">
        <v>25751</v>
      </c>
      <c r="Q166" s="723">
        <v>5131311000</v>
      </c>
      <c r="R166" s="728" t="s">
        <v>4012</v>
      </c>
      <c r="S166" s="724">
        <v>114829</v>
      </c>
      <c r="T166" s="724">
        <v>34095</v>
      </c>
      <c r="U166" s="724">
        <v>0</v>
      </c>
      <c r="V166" s="724">
        <v>148924</v>
      </c>
      <c r="W166" s="724">
        <v>34095</v>
      </c>
    </row>
    <row r="167" spans="1:23">
      <c r="A167" s="532">
        <v>5129296000</v>
      </c>
      <c r="B167" s="532" t="s">
        <v>4084</v>
      </c>
      <c r="C167" s="737"/>
      <c r="D167" s="737"/>
      <c r="E167" s="737"/>
      <c r="F167" s="737"/>
      <c r="G167" s="736">
        <f t="shared" si="0"/>
        <v>0</v>
      </c>
      <c r="I167" s="721">
        <v>5131313000</v>
      </c>
      <c r="J167" s="721" t="s">
        <v>4013</v>
      </c>
      <c r="K167" s="722">
        <v>18000</v>
      </c>
      <c r="L167" s="722">
        <v>4559</v>
      </c>
      <c r="M167" s="722">
        <v>0</v>
      </c>
      <c r="N167" s="722">
        <v>22559</v>
      </c>
      <c r="O167" s="722">
        <v>4559</v>
      </c>
      <c r="Q167" s="723">
        <v>5131313000</v>
      </c>
      <c r="R167" s="728" t="s">
        <v>4013</v>
      </c>
      <c r="S167" s="724">
        <v>22559</v>
      </c>
      <c r="T167" s="724">
        <v>6154</v>
      </c>
      <c r="U167" s="724">
        <v>0</v>
      </c>
      <c r="V167" s="724">
        <v>28713</v>
      </c>
      <c r="W167" s="724">
        <v>6154</v>
      </c>
    </row>
    <row r="168" spans="1:23">
      <c r="A168" s="532">
        <v>5131311000</v>
      </c>
      <c r="B168" s="532" t="s">
        <v>4085</v>
      </c>
      <c r="C168" s="737"/>
      <c r="D168" s="737">
        <v>89078</v>
      </c>
      <c r="E168" s="737"/>
      <c r="F168" s="737">
        <v>89078</v>
      </c>
      <c r="G168" s="736">
        <f t="shared" si="0"/>
        <v>89078</v>
      </c>
      <c r="I168" s="721">
        <v>5131314000</v>
      </c>
      <c r="J168" s="721" t="s">
        <v>4014</v>
      </c>
      <c r="K168" s="722">
        <v>137515.56</v>
      </c>
      <c r="L168" s="722">
        <v>34378.89</v>
      </c>
      <c r="M168" s="722">
        <v>0</v>
      </c>
      <c r="N168" s="722">
        <v>171894.45</v>
      </c>
      <c r="O168" s="722">
        <v>34378.89</v>
      </c>
      <c r="Q168" s="723">
        <v>5131314000</v>
      </c>
      <c r="R168" s="728" t="s">
        <v>4014</v>
      </c>
      <c r="S168" s="724">
        <v>171894.45</v>
      </c>
      <c r="T168" s="724">
        <v>34378.89</v>
      </c>
      <c r="U168" s="724">
        <v>0</v>
      </c>
      <c r="V168" s="724">
        <v>206273.34</v>
      </c>
      <c r="W168" s="724">
        <v>34378.89</v>
      </c>
    </row>
    <row r="169" spans="1:23">
      <c r="A169" s="532">
        <v>5131313000</v>
      </c>
      <c r="B169" s="532" t="s">
        <v>4086</v>
      </c>
      <c r="C169" s="737"/>
      <c r="D169" s="737">
        <v>18000</v>
      </c>
      <c r="E169" s="737"/>
      <c r="F169" s="737">
        <v>18000</v>
      </c>
      <c r="G169" s="736">
        <f t="shared" si="0"/>
        <v>18000</v>
      </c>
      <c r="I169" s="721">
        <v>5131317000</v>
      </c>
      <c r="J169" s="721" t="s">
        <v>4015</v>
      </c>
      <c r="K169" s="722">
        <v>2408.3200000000002</v>
      </c>
      <c r="L169" s="722">
        <v>0</v>
      </c>
      <c r="M169" s="722">
        <v>0</v>
      </c>
      <c r="N169" s="722">
        <v>2408.3200000000002</v>
      </c>
      <c r="O169" s="722">
        <v>0</v>
      </c>
      <c r="Q169" s="723">
        <v>5131317000</v>
      </c>
      <c r="R169" s="728" t="s">
        <v>4015</v>
      </c>
      <c r="S169" s="724">
        <v>2408.3200000000002</v>
      </c>
      <c r="T169" s="724">
        <v>0</v>
      </c>
      <c r="U169" s="724">
        <v>0</v>
      </c>
      <c r="V169" s="724">
        <v>2408.3200000000002</v>
      </c>
      <c r="W169" s="724">
        <v>0</v>
      </c>
    </row>
    <row r="170" spans="1:23">
      <c r="A170" s="532">
        <v>5131314000</v>
      </c>
      <c r="B170" s="532" t="s">
        <v>4087</v>
      </c>
      <c r="C170" s="737"/>
      <c r="D170" s="737">
        <v>137515.56</v>
      </c>
      <c r="E170" s="737"/>
      <c r="F170" s="737">
        <v>137515.56</v>
      </c>
      <c r="G170" s="736">
        <f t="shared" si="0"/>
        <v>137515.56</v>
      </c>
      <c r="I170" s="721">
        <v>5131318000</v>
      </c>
      <c r="J170" s="721" t="s">
        <v>4016</v>
      </c>
      <c r="K170" s="722">
        <v>2239.0100000000002</v>
      </c>
      <c r="L170" s="722">
        <v>221</v>
      </c>
      <c r="M170" s="722">
        <v>0</v>
      </c>
      <c r="N170" s="722">
        <v>2460.0100000000002</v>
      </c>
      <c r="O170" s="722">
        <v>221</v>
      </c>
      <c r="Q170" s="723">
        <v>5131318000</v>
      </c>
      <c r="R170" s="728" t="s">
        <v>4016</v>
      </c>
      <c r="S170" s="724">
        <v>2460.0100000000002</v>
      </c>
      <c r="T170" s="724">
        <v>1042</v>
      </c>
      <c r="U170" s="724">
        <v>0</v>
      </c>
      <c r="V170" s="724">
        <v>3502.01</v>
      </c>
      <c r="W170" s="724">
        <v>1042</v>
      </c>
    </row>
    <row r="171" spans="1:23">
      <c r="A171" s="532">
        <v>5131317000</v>
      </c>
      <c r="B171" s="532" t="s">
        <v>4088</v>
      </c>
      <c r="C171" s="737"/>
      <c r="D171" s="737">
        <v>2408.3200000000002</v>
      </c>
      <c r="E171" s="737"/>
      <c r="F171" s="737">
        <v>2408.3200000000002</v>
      </c>
      <c r="G171" s="736">
        <f t="shared" si="0"/>
        <v>2408.3200000000002</v>
      </c>
      <c r="I171" s="721">
        <v>5132325000</v>
      </c>
      <c r="J171" s="721" t="s">
        <v>4017</v>
      </c>
      <c r="K171" s="722">
        <v>7540</v>
      </c>
      <c r="L171" s="722">
        <v>26564</v>
      </c>
      <c r="M171" s="722">
        <v>0</v>
      </c>
      <c r="N171" s="722">
        <v>34104</v>
      </c>
      <c r="O171" s="722">
        <v>26564</v>
      </c>
      <c r="Q171" s="723">
        <v>5132325000</v>
      </c>
      <c r="R171" s="728" t="s">
        <v>4017</v>
      </c>
      <c r="S171" s="724">
        <v>34104</v>
      </c>
      <c r="T171" s="724">
        <v>5336</v>
      </c>
      <c r="U171" s="724">
        <v>0</v>
      </c>
      <c r="V171" s="724">
        <v>39440</v>
      </c>
      <c r="W171" s="724">
        <v>5336</v>
      </c>
    </row>
    <row r="172" spans="1:23">
      <c r="A172" s="532">
        <v>5131318000</v>
      </c>
      <c r="B172" s="532" t="s">
        <v>4089</v>
      </c>
      <c r="C172" s="737"/>
      <c r="D172" s="737">
        <v>2460.0100000000002</v>
      </c>
      <c r="E172" s="737">
        <v>221</v>
      </c>
      <c r="F172" s="737">
        <v>2239.0100000000002</v>
      </c>
      <c r="G172" s="736">
        <f t="shared" si="0"/>
        <v>2239.0100000000002</v>
      </c>
      <c r="I172" s="721">
        <v>5132327000</v>
      </c>
      <c r="J172" s="721" t="s">
        <v>4018</v>
      </c>
      <c r="K172" s="722">
        <v>56228.98</v>
      </c>
      <c r="L172" s="722">
        <v>0</v>
      </c>
      <c r="M172" s="722">
        <v>0</v>
      </c>
      <c r="N172" s="722">
        <v>56228.98</v>
      </c>
      <c r="O172" s="722">
        <v>0</v>
      </c>
      <c r="Q172" s="723">
        <v>5132327000</v>
      </c>
      <c r="R172" s="728" t="s">
        <v>4018</v>
      </c>
      <c r="S172" s="724">
        <v>56228.98</v>
      </c>
      <c r="T172" s="724">
        <v>0</v>
      </c>
      <c r="U172" s="724">
        <v>0</v>
      </c>
      <c r="V172" s="724">
        <v>56228.98</v>
      </c>
      <c r="W172" s="724">
        <v>0</v>
      </c>
    </row>
    <row r="173" spans="1:23">
      <c r="A173" s="532">
        <v>5132325000</v>
      </c>
      <c r="B173" s="532" t="s">
        <v>4090</v>
      </c>
      <c r="C173" s="737"/>
      <c r="D173" s="737">
        <v>7540</v>
      </c>
      <c r="E173" s="737"/>
      <c r="F173" s="737">
        <v>7540</v>
      </c>
      <c r="G173" s="736">
        <f t="shared" si="0"/>
        <v>7540</v>
      </c>
      <c r="I173" s="721">
        <v>5132329000</v>
      </c>
      <c r="J173" s="721" t="s">
        <v>4019</v>
      </c>
      <c r="K173" s="722">
        <v>0</v>
      </c>
      <c r="L173" s="722">
        <v>696</v>
      </c>
      <c r="M173" s="722">
        <v>0</v>
      </c>
      <c r="N173" s="722">
        <v>696</v>
      </c>
      <c r="O173" s="722">
        <v>696</v>
      </c>
      <c r="Q173" s="723">
        <v>5132329000</v>
      </c>
      <c r="R173" s="728" t="s">
        <v>4019</v>
      </c>
      <c r="S173" s="724">
        <v>696</v>
      </c>
      <c r="T173" s="724">
        <v>0</v>
      </c>
      <c r="U173" s="724">
        <v>0</v>
      </c>
      <c r="V173" s="724">
        <v>696</v>
      </c>
      <c r="W173" s="724">
        <v>0</v>
      </c>
    </row>
    <row r="174" spans="1:23">
      <c r="A174" s="532">
        <v>5132327000</v>
      </c>
      <c r="B174" s="532" t="s">
        <v>4091</v>
      </c>
      <c r="C174" s="737"/>
      <c r="D174" s="737">
        <v>56228.98</v>
      </c>
      <c r="E174" s="737"/>
      <c r="F174" s="737">
        <v>56228.98</v>
      </c>
      <c r="G174" s="736">
        <f t="shared" si="0"/>
        <v>56228.98</v>
      </c>
      <c r="I174" s="721">
        <v>5133336000</v>
      </c>
      <c r="J174" s="721" t="s">
        <v>4020</v>
      </c>
      <c r="K174" s="722">
        <v>5264.39</v>
      </c>
      <c r="L174" s="722">
        <v>0</v>
      </c>
      <c r="M174" s="722">
        <v>0</v>
      </c>
      <c r="N174" s="722">
        <v>5264.39</v>
      </c>
      <c r="O174" s="722">
        <v>0</v>
      </c>
      <c r="Q174" s="723">
        <v>5133336000</v>
      </c>
      <c r="R174" s="728" t="s">
        <v>4020</v>
      </c>
      <c r="S174" s="724">
        <v>5264.39</v>
      </c>
      <c r="T174" s="724">
        <v>1352.86</v>
      </c>
      <c r="U174" s="724">
        <v>0</v>
      </c>
      <c r="V174" s="724">
        <v>6617.25</v>
      </c>
      <c r="W174" s="724">
        <v>1352.86</v>
      </c>
    </row>
    <row r="175" spans="1:23">
      <c r="A175" s="532">
        <v>5132329000</v>
      </c>
      <c r="B175" s="532" t="s">
        <v>4092</v>
      </c>
      <c r="C175" s="737"/>
      <c r="D175" s="737"/>
      <c r="E175" s="737"/>
      <c r="F175" s="737"/>
      <c r="G175" s="736">
        <f t="shared" si="0"/>
        <v>0</v>
      </c>
      <c r="I175" s="721">
        <v>5133338000</v>
      </c>
      <c r="J175" s="721" t="s">
        <v>4021</v>
      </c>
      <c r="K175" s="722">
        <v>129456</v>
      </c>
      <c r="L175" s="722">
        <v>43152</v>
      </c>
      <c r="M175" s="722">
        <v>0</v>
      </c>
      <c r="N175" s="722">
        <v>172608</v>
      </c>
      <c r="O175" s="722">
        <v>43152</v>
      </c>
      <c r="Q175" s="723">
        <v>5133338000</v>
      </c>
      <c r="R175" s="728" t="s">
        <v>4021</v>
      </c>
      <c r="S175" s="724">
        <v>172608</v>
      </c>
      <c r="T175" s="724">
        <v>43152</v>
      </c>
      <c r="U175" s="724">
        <v>0</v>
      </c>
      <c r="V175" s="724">
        <v>215760</v>
      </c>
      <c r="W175" s="724">
        <v>43152</v>
      </c>
    </row>
    <row r="176" spans="1:23">
      <c r="A176" s="532">
        <v>5133334000</v>
      </c>
      <c r="B176" s="532" t="s">
        <v>4093</v>
      </c>
      <c r="C176" s="737"/>
      <c r="D176" s="737"/>
      <c r="E176" s="737"/>
      <c r="F176" s="737"/>
      <c r="G176" s="736">
        <f t="shared" si="0"/>
        <v>0</v>
      </c>
      <c r="I176" s="721">
        <v>5134345000</v>
      </c>
      <c r="J176" s="721" t="s">
        <v>4022</v>
      </c>
      <c r="K176" s="722">
        <v>0</v>
      </c>
      <c r="L176" s="722">
        <v>47538.39</v>
      </c>
      <c r="M176" s="722">
        <v>0</v>
      </c>
      <c r="N176" s="722">
        <v>47538.39</v>
      </c>
      <c r="O176" s="722">
        <v>47538.39</v>
      </c>
      <c r="Q176" s="723">
        <v>5134345000</v>
      </c>
      <c r="R176" s="728" t="s">
        <v>4022</v>
      </c>
      <c r="S176" s="724">
        <v>47538.39</v>
      </c>
      <c r="T176" s="724">
        <v>53965.56</v>
      </c>
      <c r="U176" s="724">
        <v>0</v>
      </c>
      <c r="V176" s="724">
        <v>101503.95</v>
      </c>
      <c r="W176" s="724">
        <v>53965.56</v>
      </c>
    </row>
    <row r="177" spans="1:23">
      <c r="A177" s="532">
        <v>5133336000</v>
      </c>
      <c r="B177" s="532" t="s">
        <v>4094</v>
      </c>
      <c r="C177" s="737"/>
      <c r="D177" s="737">
        <v>5264.39</v>
      </c>
      <c r="E177" s="737"/>
      <c r="F177" s="737">
        <v>5264.39</v>
      </c>
      <c r="G177" s="736">
        <f t="shared" si="0"/>
        <v>5264.39</v>
      </c>
      <c r="I177" s="721">
        <v>5135351000</v>
      </c>
      <c r="J177" s="721" t="s">
        <v>4023</v>
      </c>
      <c r="K177" s="722">
        <v>218723.81</v>
      </c>
      <c r="L177" s="722">
        <v>99207.26</v>
      </c>
      <c r="M177" s="722">
        <v>0</v>
      </c>
      <c r="N177" s="722">
        <v>317931.07</v>
      </c>
      <c r="O177" s="722">
        <v>99207.26</v>
      </c>
      <c r="Q177" s="723">
        <v>5135351000</v>
      </c>
      <c r="R177" s="728" t="s">
        <v>4023</v>
      </c>
      <c r="S177" s="724">
        <v>317931.07</v>
      </c>
      <c r="T177" s="724">
        <v>0</v>
      </c>
      <c r="U177" s="724">
        <v>0</v>
      </c>
      <c r="V177" s="724">
        <v>317931.07</v>
      </c>
      <c r="W177" s="724">
        <v>0</v>
      </c>
    </row>
    <row r="178" spans="1:23">
      <c r="A178" s="532">
        <v>5133338000</v>
      </c>
      <c r="B178" s="532" t="s">
        <v>4095</v>
      </c>
      <c r="C178" s="737"/>
      <c r="D178" s="737">
        <v>129456</v>
      </c>
      <c r="E178" s="737"/>
      <c r="F178" s="737">
        <v>129456</v>
      </c>
      <c r="G178" s="736">
        <f t="shared" ref="G178:G195" si="1">+D178-E178</f>
        <v>129456</v>
      </c>
      <c r="I178" s="721">
        <v>5135355000</v>
      </c>
      <c r="J178" s="721" t="s">
        <v>4024</v>
      </c>
      <c r="K178" s="722">
        <v>1587.99</v>
      </c>
      <c r="L178" s="722">
        <v>2773.41</v>
      </c>
      <c r="M178" s="722">
        <v>0</v>
      </c>
      <c r="N178" s="722">
        <v>4361.3999999999996</v>
      </c>
      <c r="O178" s="722">
        <v>2773.41</v>
      </c>
      <c r="Q178" s="723">
        <v>5135355000</v>
      </c>
      <c r="R178" s="728" t="s">
        <v>4024</v>
      </c>
      <c r="S178" s="724">
        <v>4361.3999999999996</v>
      </c>
      <c r="T178" s="724">
        <v>0</v>
      </c>
      <c r="U178" s="724">
        <v>0</v>
      </c>
      <c r="V178" s="724">
        <v>4361.3999999999996</v>
      </c>
      <c r="W178" s="724">
        <v>0</v>
      </c>
    </row>
    <row r="179" spans="1:23">
      <c r="A179" s="532">
        <v>5133339000</v>
      </c>
      <c r="B179" s="532" t="s">
        <v>4096</v>
      </c>
      <c r="C179" s="737"/>
      <c r="D179" s="737"/>
      <c r="E179" s="737"/>
      <c r="F179" s="737"/>
      <c r="G179" s="736">
        <f t="shared" si="1"/>
        <v>0</v>
      </c>
      <c r="I179" s="721">
        <v>5135358000</v>
      </c>
      <c r="J179" s="721" t="s">
        <v>4025</v>
      </c>
      <c r="K179" s="722">
        <v>277358.12</v>
      </c>
      <c r="L179" s="722">
        <v>73200.08</v>
      </c>
      <c r="M179" s="722">
        <v>0</v>
      </c>
      <c r="N179" s="722">
        <v>350558.2</v>
      </c>
      <c r="O179" s="722">
        <v>73200.08</v>
      </c>
      <c r="Q179" s="723">
        <v>5135358000</v>
      </c>
      <c r="R179" s="728" t="s">
        <v>4025</v>
      </c>
      <c r="S179" s="724">
        <v>350558.2</v>
      </c>
      <c r="T179" s="724">
        <v>73200.08</v>
      </c>
      <c r="U179" s="724">
        <v>0</v>
      </c>
      <c r="V179" s="724">
        <v>423758.28</v>
      </c>
      <c r="W179" s="724">
        <v>73200.08</v>
      </c>
    </row>
    <row r="180" spans="1:23">
      <c r="A180" s="532">
        <v>5134345000</v>
      </c>
      <c r="B180" s="532" t="s">
        <v>4097</v>
      </c>
      <c r="C180" s="737"/>
      <c r="D180" s="737"/>
      <c r="E180" s="737"/>
      <c r="F180" s="737"/>
      <c r="G180" s="736">
        <f t="shared" si="1"/>
        <v>0</v>
      </c>
      <c r="I180" s="721">
        <v>5137371000</v>
      </c>
      <c r="J180" s="721" t="s">
        <v>4026</v>
      </c>
      <c r="K180" s="722">
        <v>0</v>
      </c>
      <c r="L180" s="722">
        <v>0</v>
      </c>
      <c r="M180" s="722">
        <v>0</v>
      </c>
      <c r="N180" s="722">
        <v>0</v>
      </c>
      <c r="O180" s="722">
        <v>0</v>
      </c>
      <c r="Q180" s="723">
        <v>5137371000</v>
      </c>
      <c r="R180" s="728" t="s">
        <v>4026</v>
      </c>
      <c r="S180" s="724">
        <v>0</v>
      </c>
      <c r="T180" s="724">
        <v>7549.43</v>
      </c>
      <c r="U180" s="724">
        <v>0</v>
      </c>
      <c r="V180" s="724">
        <v>7549.43</v>
      </c>
      <c r="W180" s="724">
        <v>7549.43</v>
      </c>
    </row>
    <row r="181" spans="1:23">
      <c r="A181" s="532">
        <v>5135351000</v>
      </c>
      <c r="B181" s="532" t="s">
        <v>4098</v>
      </c>
      <c r="C181" s="737"/>
      <c r="D181" s="737">
        <v>218723.81</v>
      </c>
      <c r="E181" s="737"/>
      <c r="F181" s="737">
        <v>218723.81</v>
      </c>
      <c r="G181" s="736">
        <f t="shared" si="1"/>
        <v>218723.81</v>
      </c>
      <c r="I181" s="721">
        <v>5137372000</v>
      </c>
      <c r="J181" s="721" t="s">
        <v>4027</v>
      </c>
      <c r="K181" s="722">
        <v>7131</v>
      </c>
      <c r="L181" s="722">
        <v>2836</v>
      </c>
      <c r="M181" s="722">
        <v>0</v>
      </c>
      <c r="N181" s="722">
        <v>9967</v>
      </c>
      <c r="O181" s="722">
        <v>2836</v>
      </c>
      <c r="Q181" s="723">
        <v>5137372000</v>
      </c>
      <c r="R181" s="728" t="s">
        <v>4027</v>
      </c>
      <c r="S181" s="724">
        <v>9967</v>
      </c>
      <c r="T181" s="724">
        <v>1928</v>
      </c>
      <c r="U181" s="724">
        <v>0</v>
      </c>
      <c r="V181" s="724">
        <v>11895</v>
      </c>
      <c r="W181" s="724">
        <v>1928</v>
      </c>
    </row>
    <row r="182" spans="1:23">
      <c r="A182" s="532">
        <v>5135355000</v>
      </c>
      <c r="B182" s="532" t="s">
        <v>4099</v>
      </c>
      <c r="C182" s="737"/>
      <c r="D182" s="737">
        <v>1587.99</v>
      </c>
      <c r="E182" s="737"/>
      <c r="F182" s="737">
        <v>1587.99</v>
      </c>
      <c r="G182" s="736">
        <f t="shared" si="1"/>
        <v>1587.99</v>
      </c>
      <c r="I182" s="721">
        <v>5137375000</v>
      </c>
      <c r="J182" s="721" t="s">
        <v>4028</v>
      </c>
      <c r="K182" s="722">
        <v>14227</v>
      </c>
      <c r="L182" s="722">
        <v>1854</v>
      </c>
      <c r="M182" s="722">
        <v>0</v>
      </c>
      <c r="N182" s="722">
        <v>16081</v>
      </c>
      <c r="O182" s="722">
        <v>1854</v>
      </c>
      <c r="Q182" s="723">
        <v>5137375000</v>
      </c>
      <c r="R182" s="728" t="s">
        <v>4028</v>
      </c>
      <c r="S182" s="724">
        <v>16081</v>
      </c>
      <c r="T182" s="724">
        <v>8357</v>
      </c>
      <c r="U182" s="724">
        <v>410</v>
      </c>
      <c r="V182" s="724">
        <v>24028</v>
      </c>
      <c r="W182" s="724">
        <v>7947</v>
      </c>
    </row>
    <row r="183" spans="1:23">
      <c r="A183" s="532">
        <v>5135358000</v>
      </c>
      <c r="B183" s="532" t="s">
        <v>4100</v>
      </c>
      <c r="C183" s="737"/>
      <c r="D183" s="737">
        <v>277358.12</v>
      </c>
      <c r="E183" s="737"/>
      <c r="F183" s="737">
        <v>277358.12</v>
      </c>
      <c r="G183" s="736">
        <f t="shared" si="1"/>
        <v>277358.12</v>
      </c>
      <c r="I183" s="721">
        <v>5138381000</v>
      </c>
      <c r="J183" s="721" t="s">
        <v>4029</v>
      </c>
      <c r="K183" s="722">
        <v>0</v>
      </c>
      <c r="L183" s="722">
        <v>0</v>
      </c>
      <c r="M183" s="722">
        <v>0</v>
      </c>
      <c r="N183" s="722">
        <v>0</v>
      </c>
      <c r="O183" s="722">
        <v>0</v>
      </c>
      <c r="Q183" s="723">
        <v>5138381000</v>
      </c>
      <c r="R183" s="728" t="s">
        <v>4029</v>
      </c>
      <c r="S183" s="724">
        <v>0</v>
      </c>
      <c r="T183" s="724">
        <v>21500</v>
      </c>
      <c r="U183" s="724">
        <v>0</v>
      </c>
      <c r="V183" s="724">
        <v>21500</v>
      </c>
      <c r="W183" s="724">
        <v>21500</v>
      </c>
    </row>
    <row r="184" spans="1:23">
      <c r="A184" s="532">
        <v>5137371000</v>
      </c>
      <c r="B184" s="532" t="s">
        <v>4101</v>
      </c>
      <c r="C184" s="737"/>
      <c r="D184" s="737"/>
      <c r="E184" s="737"/>
      <c r="F184" s="737"/>
      <c r="G184" s="736">
        <f t="shared" si="1"/>
        <v>0</v>
      </c>
      <c r="I184" s="721">
        <v>5138382000</v>
      </c>
      <c r="J184" s="721" t="s">
        <v>4030</v>
      </c>
      <c r="K184" s="722">
        <v>41149</v>
      </c>
      <c r="L184" s="722">
        <v>0</v>
      </c>
      <c r="M184" s="722">
        <v>0</v>
      </c>
      <c r="N184" s="722">
        <v>41149</v>
      </c>
      <c r="O184" s="722">
        <v>0</v>
      </c>
      <c r="Q184" s="723">
        <v>5138382000</v>
      </c>
      <c r="R184" s="728" t="s">
        <v>4030</v>
      </c>
      <c r="S184" s="724">
        <v>41149</v>
      </c>
      <c r="T184" s="724">
        <v>0</v>
      </c>
      <c r="U184" s="724">
        <v>0</v>
      </c>
      <c r="V184" s="724">
        <v>41149</v>
      </c>
      <c r="W184" s="724">
        <v>0</v>
      </c>
    </row>
    <row r="185" spans="1:23">
      <c r="A185" s="532">
        <v>5137372000</v>
      </c>
      <c r="B185" s="532" t="s">
        <v>4102</v>
      </c>
      <c r="C185" s="737"/>
      <c r="D185" s="737">
        <v>7743</v>
      </c>
      <c r="E185" s="737">
        <v>612</v>
      </c>
      <c r="F185" s="737">
        <v>7131</v>
      </c>
      <c r="G185" s="736">
        <f t="shared" si="1"/>
        <v>7131</v>
      </c>
      <c r="I185" s="721">
        <v>5138383000</v>
      </c>
      <c r="J185" s="721" t="s">
        <v>4031</v>
      </c>
      <c r="K185" s="722">
        <v>4950</v>
      </c>
      <c r="L185" s="722">
        <v>0</v>
      </c>
      <c r="M185" s="722">
        <v>0</v>
      </c>
      <c r="N185" s="722">
        <v>4950</v>
      </c>
      <c r="O185" s="722">
        <v>0</v>
      </c>
      <c r="Q185" s="723">
        <v>5138383000</v>
      </c>
      <c r="R185" s="728" t="s">
        <v>4031</v>
      </c>
      <c r="S185" s="724">
        <v>4950</v>
      </c>
      <c r="T185" s="724">
        <v>0</v>
      </c>
      <c r="U185" s="724">
        <v>0</v>
      </c>
      <c r="V185" s="724">
        <v>4950</v>
      </c>
      <c r="W185" s="724">
        <v>0</v>
      </c>
    </row>
    <row r="186" spans="1:23">
      <c r="A186" s="532">
        <v>5137375000</v>
      </c>
      <c r="B186" s="532" t="s">
        <v>4103</v>
      </c>
      <c r="C186" s="737"/>
      <c r="D186" s="737">
        <v>14411</v>
      </c>
      <c r="E186" s="737">
        <v>184</v>
      </c>
      <c r="F186" s="737">
        <v>14227</v>
      </c>
      <c r="G186" s="736">
        <f t="shared" si="1"/>
        <v>14227</v>
      </c>
      <c r="I186" s="721">
        <v>5138385000</v>
      </c>
      <c r="J186" s="721" t="s">
        <v>4032</v>
      </c>
      <c r="K186" s="722">
        <v>19123.099999999999</v>
      </c>
      <c r="L186" s="722">
        <v>486</v>
      </c>
      <c r="M186" s="722">
        <v>0</v>
      </c>
      <c r="N186" s="722">
        <v>19609.099999999999</v>
      </c>
      <c r="O186" s="722">
        <v>486</v>
      </c>
      <c r="Q186" s="723">
        <v>5138385000</v>
      </c>
      <c r="R186" s="728" t="s">
        <v>4032</v>
      </c>
      <c r="S186" s="724">
        <v>19609.099999999999</v>
      </c>
      <c r="T186" s="724">
        <v>469.2</v>
      </c>
      <c r="U186" s="724">
        <v>0</v>
      </c>
      <c r="V186" s="724">
        <v>20078.3</v>
      </c>
      <c r="W186" s="724">
        <v>469.2</v>
      </c>
    </row>
    <row r="187" spans="1:23">
      <c r="A187" s="532">
        <v>5138381000</v>
      </c>
      <c r="B187" s="532" t="s">
        <v>4104</v>
      </c>
      <c r="C187" s="737"/>
      <c r="D187" s="737"/>
      <c r="E187" s="737"/>
      <c r="F187" s="737"/>
      <c r="G187" s="736">
        <f t="shared" si="1"/>
        <v>0</v>
      </c>
      <c r="I187" s="721">
        <v>5139392000</v>
      </c>
      <c r="J187" s="721" t="s">
        <v>4033</v>
      </c>
      <c r="K187" s="722">
        <v>5714</v>
      </c>
      <c r="L187" s="722">
        <v>322</v>
      </c>
      <c r="M187" s="722">
        <v>0</v>
      </c>
      <c r="N187" s="722">
        <v>6036</v>
      </c>
      <c r="O187" s="722">
        <v>322</v>
      </c>
      <c r="Q187" s="723">
        <v>5139392000</v>
      </c>
      <c r="R187" s="728" t="s">
        <v>4033</v>
      </c>
      <c r="S187" s="724">
        <v>6036</v>
      </c>
      <c r="T187" s="724">
        <v>1255</v>
      </c>
      <c r="U187" s="724">
        <v>0</v>
      </c>
      <c r="V187" s="724">
        <v>7291</v>
      </c>
      <c r="W187" s="724">
        <v>1255</v>
      </c>
    </row>
    <row r="188" spans="1:23">
      <c r="A188" s="532">
        <v>5138382000</v>
      </c>
      <c r="B188" s="532" t="s">
        <v>4105</v>
      </c>
      <c r="C188" s="737"/>
      <c r="D188" s="737">
        <v>41149</v>
      </c>
      <c r="E188" s="737"/>
      <c r="F188" s="737">
        <v>41149</v>
      </c>
      <c r="G188" s="736">
        <f t="shared" si="1"/>
        <v>41149</v>
      </c>
      <c r="I188" s="721">
        <v>5139398000</v>
      </c>
      <c r="J188" s="721" t="s">
        <v>4034</v>
      </c>
      <c r="K188" s="722">
        <v>135191.94</v>
      </c>
      <c r="L188" s="722">
        <v>32826.31</v>
      </c>
      <c r="M188" s="722">
        <v>0</v>
      </c>
      <c r="N188" s="722">
        <v>168018.25</v>
      </c>
      <c r="O188" s="722">
        <v>32826.31</v>
      </c>
      <c r="Q188" s="723">
        <v>5139398000</v>
      </c>
      <c r="R188" s="728" t="s">
        <v>4034</v>
      </c>
      <c r="S188" s="724">
        <v>168018.25</v>
      </c>
      <c r="T188" s="724">
        <v>29039.65</v>
      </c>
      <c r="U188" s="724">
        <v>0</v>
      </c>
      <c r="V188" s="724">
        <v>197057.9</v>
      </c>
      <c r="W188" s="724">
        <v>29039.65</v>
      </c>
    </row>
    <row r="189" spans="1:23">
      <c r="A189" s="532">
        <v>5138383000</v>
      </c>
      <c r="B189" s="532" t="s">
        <v>4106</v>
      </c>
      <c r="C189" s="737"/>
      <c r="D189" s="737">
        <v>4950</v>
      </c>
      <c r="E189" s="737"/>
      <c r="F189" s="737">
        <v>4950</v>
      </c>
      <c r="G189" s="736">
        <f t="shared" si="1"/>
        <v>4950</v>
      </c>
      <c r="I189" s="721">
        <v>5241441000</v>
      </c>
      <c r="J189" s="721" t="s">
        <v>4035</v>
      </c>
      <c r="K189" s="722">
        <v>13260</v>
      </c>
      <c r="L189" s="722">
        <v>10208</v>
      </c>
      <c r="M189" s="722">
        <v>0</v>
      </c>
      <c r="N189" s="722">
        <v>23468</v>
      </c>
      <c r="O189" s="722">
        <v>10208</v>
      </c>
      <c r="Q189" s="723">
        <v>5241441000</v>
      </c>
      <c r="R189" s="728" t="s">
        <v>4035</v>
      </c>
      <c r="S189" s="724">
        <v>23468</v>
      </c>
      <c r="T189" s="724">
        <v>5649.32</v>
      </c>
      <c r="U189" s="724">
        <v>0</v>
      </c>
      <c r="V189" s="724">
        <v>29117.32</v>
      </c>
      <c r="W189" s="724">
        <v>5649.32</v>
      </c>
    </row>
    <row r="190" spans="1:23">
      <c r="A190" s="532">
        <v>5138385000</v>
      </c>
      <c r="B190" s="532" t="s">
        <v>4107</v>
      </c>
      <c r="C190" s="737"/>
      <c r="D190" s="737">
        <v>19123.099999999999</v>
      </c>
      <c r="E190" s="737"/>
      <c r="F190" s="737">
        <v>19123.099999999999</v>
      </c>
      <c r="G190" s="736">
        <f t="shared" si="1"/>
        <v>19123.099999999999</v>
      </c>
      <c r="I190" s="721">
        <v>5242442000</v>
      </c>
      <c r="J190" s="721" t="s">
        <v>3767</v>
      </c>
      <c r="K190" s="722">
        <v>7500</v>
      </c>
      <c r="L190" s="722">
        <v>5000</v>
      </c>
      <c r="M190" s="722">
        <v>0</v>
      </c>
      <c r="N190" s="722">
        <v>12500</v>
      </c>
      <c r="O190" s="722">
        <v>5000</v>
      </c>
      <c r="Q190" s="723">
        <v>5242442000</v>
      </c>
      <c r="R190" s="728" t="s">
        <v>3767</v>
      </c>
      <c r="S190" s="724">
        <v>12500</v>
      </c>
      <c r="T190" s="724">
        <v>22000</v>
      </c>
      <c r="U190" s="724">
        <v>0</v>
      </c>
      <c r="V190" s="724">
        <v>34500</v>
      </c>
      <c r="W190" s="724">
        <v>22000</v>
      </c>
    </row>
    <row r="191" spans="1:23">
      <c r="A191" s="532">
        <v>5139392000</v>
      </c>
      <c r="B191" s="532" t="s">
        <v>4108</v>
      </c>
      <c r="C191" s="737"/>
      <c r="D191" s="737">
        <v>5981</v>
      </c>
      <c r="E191" s="737">
        <v>267</v>
      </c>
      <c r="F191" s="737">
        <v>5714</v>
      </c>
      <c r="G191" s="736">
        <f t="shared" si="1"/>
        <v>5714</v>
      </c>
      <c r="I191" s="721">
        <v>5599000006</v>
      </c>
      <c r="J191" s="721" t="s">
        <v>3983</v>
      </c>
      <c r="K191" s="722">
        <v>5.48</v>
      </c>
      <c r="L191" s="722">
        <v>0.22</v>
      </c>
      <c r="M191" s="722">
        <v>0</v>
      </c>
      <c r="N191" s="722">
        <v>5.7</v>
      </c>
      <c r="O191" s="722">
        <v>0.22</v>
      </c>
      <c r="Q191" s="725">
        <v>5599000006</v>
      </c>
      <c r="R191" s="729" t="s">
        <v>3983</v>
      </c>
      <c r="S191" s="726">
        <v>5.7</v>
      </c>
      <c r="T191" s="726">
        <v>0.18</v>
      </c>
      <c r="U191" s="726">
        <v>0</v>
      </c>
      <c r="V191" s="726">
        <v>5.88</v>
      </c>
      <c r="W191" s="726">
        <v>0.18</v>
      </c>
    </row>
    <row r="192" spans="1:23">
      <c r="A192" s="532">
        <v>5139398000</v>
      </c>
      <c r="B192" s="532" t="s">
        <v>4109</v>
      </c>
      <c r="C192" s="737"/>
      <c r="D192" s="737">
        <v>140541.97</v>
      </c>
      <c r="E192" s="737">
        <v>5350.03</v>
      </c>
      <c r="F192" s="737">
        <v>135191.94</v>
      </c>
      <c r="G192" s="736">
        <f t="shared" si="1"/>
        <v>135191.94</v>
      </c>
    </row>
    <row r="193" spans="1:7">
      <c r="A193" s="532">
        <v>5241441000</v>
      </c>
      <c r="B193" s="532" t="s">
        <v>4110</v>
      </c>
      <c r="C193" s="737"/>
      <c r="D193" s="737">
        <v>13260</v>
      </c>
      <c r="E193" s="737"/>
      <c r="F193" s="737">
        <v>13260</v>
      </c>
      <c r="G193" s="736">
        <f t="shared" si="1"/>
        <v>13260</v>
      </c>
    </row>
    <row r="194" spans="1:7">
      <c r="A194" s="532">
        <v>5242442000</v>
      </c>
      <c r="B194" s="532" t="s">
        <v>4111</v>
      </c>
      <c r="C194" s="737"/>
      <c r="D194" s="737">
        <v>7500</v>
      </c>
      <c r="E194" s="737"/>
      <c r="F194" s="737">
        <v>7500</v>
      </c>
      <c r="G194" s="736">
        <f t="shared" si="1"/>
        <v>7500</v>
      </c>
    </row>
    <row r="195" spans="1:7">
      <c r="A195" s="532">
        <v>5599000006</v>
      </c>
      <c r="B195" s="532" t="s">
        <v>4055</v>
      </c>
      <c r="C195" s="737"/>
      <c r="D195" s="737">
        <v>5.94</v>
      </c>
      <c r="E195" s="737">
        <v>0.46</v>
      </c>
      <c r="F195" s="737">
        <v>5.48</v>
      </c>
      <c r="G195" s="736">
        <f t="shared" si="1"/>
        <v>5.48</v>
      </c>
    </row>
    <row r="196" spans="1:7">
      <c r="A196" s="597"/>
      <c r="B196" s="597"/>
      <c r="C196" s="597"/>
      <c r="D196" s="597"/>
      <c r="E196" s="597"/>
      <c r="F196" s="597"/>
      <c r="G196" s="597"/>
    </row>
    <row r="197" spans="1:7">
      <c r="A197" s="597"/>
      <c r="B197" s="597"/>
      <c r="C197" s="597"/>
      <c r="D197" s="597"/>
      <c r="E197" s="597"/>
      <c r="F197" s="597"/>
      <c r="G197" s="597"/>
    </row>
    <row r="198" spans="1:7">
      <c r="A198" s="597"/>
      <c r="B198" s="597"/>
      <c r="C198" s="597"/>
      <c r="D198" s="597"/>
      <c r="E198" s="597"/>
      <c r="F198" s="597"/>
      <c r="G198" s="597"/>
    </row>
    <row r="199" spans="1:7">
      <c r="A199" s="597"/>
      <c r="B199" s="597"/>
      <c r="C199" s="597"/>
      <c r="D199" s="597"/>
      <c r="E199" s="597"/>
      <c r="F199" s="597"/>
      <c r="G199" s="597"/>
    </row>
    <row r="200" spans="1:7">
      <c r="A200" s="597"/>
      <c r="B200" s="597"/>
      <c r="C200" s="597"/>
      <c r="D200" s="597"/>
      <c r="E200" s="597"/>
      <c r="F200" s="597"/>
      <c r="G200" s="597"/>
    </row>
    <row r="201" spans="1:7">
      <c r="A201" s="597"/>
      <c r="B201" s="597"/>
      <c r="C201" s="597"/>
      <c r="D201" s="597"/>
      <c r="E201" s="597"/>
      <c r="F201" s="597"/>
      <c r="G201" s="597"/>
    </row>
    <row r="202" spans="1:7">
      <c r="A202" s="597"/>
      <c r="B202" s="597"/>
      <c r="C202" s="597"/>
      <c r="D202" s="597"/>
      <c r="E202" s="597"/>
      <c r="F202" s="597"/>
      <c r="G202" s="597"/>
    </row>
    <row r="203" spans="1:7">
      <c r="A203" s="597"/>
      <c r="B203" s="597"/>
      <c r="C203" s="597"/>
      <c r="D203" s="597"/>
      <c r="E203" s="597"/>
      <c r="F203" s="597"/>
      <c r="G203" s="597"/>
    </row>
    <row r="204" spans="1:7">
      <c r="A204" s="597"/>
      <c r="B204" s="597"/>
      <c r="C204" s="597"/>
      <c r="D204" s="597"/>
      <c r="E204" s="597"/>
      <c r="F204" s="597"/>
      <c r="G204" s="597"/>
    </row>
    <row r="205" spans="1:7">
      <c r="A205" s="597"/>
      <c r="B205" s="597"/>
      <c r="C205" s="597"/>
      <c r="D205" s="597"/>
      <c r="E205" s="597"/>
      <c r="F205" s="597"/>
      <c r="G205" s="597"/>
    </row>
    <row r="206" spans="1:7">
      <c r="A206" s="597"/>
      <c r="B206" s="597"/>
      <c r="C206" s="597"/>
      <c r="D206" s="597"/>
      <c r="E206" s="597"/>
      <c r="F206" s="597"/>
      <c r="G206" s="597"/>
    </row>
    <row r="207" spans="1:7">
      <c r="A207" s="597"/>
      <c r="B207" s="597"/>
      <c r="C207" s="597"/>
      <c r="D207" s="597"/>
      <c r="E207" s="597"/>
      <c r="F207" s="597"/>
      <c r="G207" s="597"/>
    </row>
    <row r="208" spans="1:7">
      <c r="A208" s="597"/>
      <c r="B208" s="597"/>
      <c r="C208" s="597"/>
      <c r="D208" s="597"/>
      <c r="E208" s="597"/>
      <c r="F208" s="597"/>
      <c r="G208" s="597"/>
    </row>
  </sheetData>
  <mergeCells count="3">
    <mergeCell ref="A1:G1"/>
    <mergeCell ref="I1:O1"/>
    <mergeCell ref="Q1:W1"/>
  </mergeCells>
  <dataValidations count="7">
    <dataValidation allowBlank="1" showInputMessage="1" showErrorMessage="1" prompt="Es la diferencia entre el cargo y el abono." sqref="G2 O2 W2"/>
    <dataValidation allowBlank="1" showInputMessage="1" showErrorMessage="1" prompt="Saldo final del mes." sqref="F2 N2 V2"/>
    <dataValidation allowBlank="1" showInputMessage="1" showErrorMessage="1" prompt="Abonos del mes." sqref="E2 M2 U2"/>
    <dataValidation allowBlank="1" showInputMessage="1" showErrorMessage="1" prompt="Cargos del mes." sqref="D2 L2 T2"/>
    <dataValidation allowBlank="1" showInputMessage="1" showErrorMessage="1" prompt="Saldo inicial del mes." sqref="C2 K2 S2"/>
    <dataValidation allowBlank="1" showInputMessage="1" showErrorMessage="1" prompt="Corresponde al nombre o descripción de la cuenta de acuerdo al Plan de Cuentas emitido por el CONAC." sqref="B2 J2 R2"/>
    <dataValidation allowBlank="1" showInputMessage="1" showErrorMessage="1" prompt="Corresponde al número de la cuenta de acuerdo al Plan de Cuentas emitido por el CONAC (DOF 22/11/2010)." sqref="A2 I2 Q2"/>
  </dataValidation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selection activeCell="D8" sqref="D8"/>
    </sheetView>
  </sheetViews>
  <sheetFormatPr baseColWidth="10" defaultRowHeight="15"/>
  <cols>
    <col min="1" max="1" width="8.85546875" customWidth="1"/>
    <col min="2" max="2" width="31.28515625" customWidth="1"/>
    <col min="3" max="3" width="20.5703125" customWidth="1"/>
    <col min="4" max="4" width="46.85546875" customWidth="1"/>
    <col min="5" max="5" width="9.140625" customWidth="1"/>
    <col min="6" max="6" width="10.85546875" customWidth="1"/>
  </cols>
  <sheetData>
    <row r="1" spans="1:6" ht="30" customHeight="1" thickBot="1">
      <c r="B1" s="1059" t="s">
        <v>3651</v>
      </c>
      <c r="C1" s="1060"/>
      <c r="D1" s="1060"/>
      <c r="E1" s="1060"/>
      <c r="F1" s="1061"/>
    </row>
    <row r="2" spans="1:6" ht="15.75" thickBot="1">
      <c r="B2" s="690"/>
      <c r="C2" s="690"/>
      <c r="D2" s="690"/>
      <c r="E2" s="690"/>
      <c r="F2" s="690"/>
    </row>
    <row r="3" spans="1:6" ht="15.75" thickBot="1">
      <c r="B3" s="691"/>
      <c r="C3" s="691"/>
      <c r="D3" s="691"/>
      <c r="E3" s="691"/>
      <c r="F3" s="691"/>
    </row>
    <row r="4" spans="1:6" ht="15.75" thickBot="1">
      <c r="A4" s="692"/>
      <c r="B4" s="692"/>
      <c r="C4" s="692"/>
      <c r="D4" s="692"/>
      <c r="E4" s="692"/>
      <c r="F4" s="693"/>
    </row>
    <row r="5" spans="1:6" ht="16.5" thickTop="1" thickBot="1">
      <c r="A5" s="1062" t="s">
        <v>3652</v>
      </c>
      <c r="B5" s="1063"/>
      <c r="C5" s="1063"/>
      <c r="D5" s="1063"/>
      <c r="E5" s="1063"/>
      <c r="F5" s="1064"/>
    </row>
    <row r="6" spans="1:6" ht="16.5" thickTop="1" thickBot="1">
      <c r="A6" s="1065" t="s">
        <v>3653</v>
      </c>
      <c r="B6" s="1066"/>
      <c r="C6" s="1065" t="s">
        <v>3692</v>
      </c>
      <c r="D6" s="1067"/>
      <c r="E6" s="1067"/>
      <c r="F6" s="1066"/>
    </row>
    <row r="7" spans="1:6" ht="78" thickTop="1" thickBot="1">
      <c r="A7" s="694" t="s">
        <v>3654</v>
      </c>
      <c r="B7" s="695" t="s">
        <v>3655</v>
      </c>
      <c r="C7" s="695" t="s">
        <v>3693</v>
      </c>
      <c r="D7" s="695" t="s">
        <v>3656</v>
      </c>
      <c r="E7" s="695" t="s">
        <v>3694</v>
      </c>
      <c r="F7" s="696" t="s">
        <v>3695</v>
      </c>
    </row>
    <row r="8" spans="1:6" ht="46.5" thickTop="1" thickBot="1">
      <c r="A8" s="1068" t="s">
        <v>3657</v>
      </c>
      <c r="B8" s="1042" t="s">
        <v>3658</v>
      </c>
      <c r="C8" s="1044">
        <v>0.4</v>
      </c>
      <c r="D8" s="697" t="s">
        <v>3659</v>
      </c>
      <c r="E8" s="698">
        <v>0</v>
      </c>
      <c r="F8" s="1051">
        <v>0</v>
      </c>
    </row>
    <row r="9" spans="1:6" ht="37.5" customHeight="1" thickBot="1">
      <c r="A9" s="1069"/>
      <c r="B9" s="1043"/>
      <c r="C9" s="1045"/>
      <c r="D9" s="699" t="s">
        <v>3696</v>
      </c>
      <c r="E9" s="700">
        <v>1023</v>
      </c>
      <c r="F9" s="1052"/>
    </row>
    <row r="10" spans="1:6" ht="31.5" thickTop="1" thickBot="1">
      <c r="A10" s="1069"/>
      <c r="B10" s="1042" t="s">
        <v>3660</v>
      </c>
      <c r="C10" s="1044">
        <v>0.6</v>
      </c>
      <c r="D10" s="697" t="s">
        <v>3697</v>
      </c>
      <c r="E10" s="698">
        <v>17</v>
      </c>
      <c r="F10" s="1046">
        <v>0.63</v>
      </c>
    </row>
    <row r="11" spans="1:6" ht="30.75" thickBot="1">
      <c r="A11" s="1069"/>
      <c r="B11" s="1043"/>
      <c r="C11" s="1045"/>
      <c r="D11" s="699" t="s">
        <v>3698</v>
      </c>
      <c r="E11" s="700">
        <v>27</v>
      </c>
      <c r="F11" s="1047"/>
    </row>
    <row r="12" spans="1:6" ht="46.5" thickTop="1" thickBot="1">
      <c r="A12" s="1069"/>
      <c r="B12" s="1042" t="s">
        <v>3661</v>
      </c>
      <c r="C12" s="1044">
        <v>0</v>
      </c>
      <c r="D12" s="697" t="s">
        <v>3699</v>
      </c>
      <c r="E12" s="698">
        <v>5</v>
      </c>
      <c r="F12" s="1046">
        <v>0.29399999999999998</v>
      </c>
    </row>
    <row r="13" spans="1:6" ht="30.75" thickBot="1">
      <c r="A13" s="1069"/>
      <c r="B13" s="1043"/>
      <c r="C13" s="1045"/>
      <c r="D13" s="699" t="s">
        <v>3700</v>
      </c>
      <c r="E13" s="700">
        <v>17</v>
      </c>
      <c r="F13" s="1047"/>
    </row>
    <row r="14" spans="1:6" ht="31.5" thickTop="1" thickBot="1">
      <c r="A14" s="1069"/>
      <c r="B14" s="1042" t="s">
        <v>3662</v>
      </c>
      <c r="C14" s="1044">
        <v>0.55000000000000004</v>
      </c>
      <c r="D14" s="697" t="s">
        <v>3701</v>
      </c>
      <c r="E14" s="698">
        <v>29</v>
      </c>
      <c r="F14" s="1051">
        <v>0.13500000000000001</v>
      </c>
    </row>
    <row r="15" spans="1:6" ht="15.75" thickBot="1">
      <c r="A15" s="1070"/>
      <c r="B15" s="1043"/>
      <c r="C15" s="1045"/>
      <c r="D15" s="699" t="s">
        <v>3702</v>
      </c>
      <c r="E15" s="700">
        <v>215</v>
      </c>
      <c r="F15" s="1052"/>
    </row>
    <row r="16" spans="1:6" ht="31.5" thickTop="1" thickBot="1">
      <c r="A16" s="1039" t="s">
        <v>3663</v>
      </c>
      <c r="B16" s="703" t="s">
        <v>3664</v>
      </c>
      <c r="C16" s="701">
        <v>1120</v>
      </c>
      <c r="D16" s="699" t="s">
        <v>3703</v>
      </c>
      <c r="E16" s="700">
        <v>1183</v>
      </c>
      <c r="F16" s="702">
        <v>1183</v>
      </c>
    </row>
    <row r="17" spans="1:6" ht="31.5" thickTop="1" thickBot="1">
      <c r="A17" s="1040"/>
      <c r="B17" s="703" t="s">
        <v>3665</v>
      </c>
      <c r="C17" s="701">
        <v>0</v>
      </c>
      <c r="D17" s="699" t="s">
        <v>3704</v>
      </c>
      <c r="E17" s="700">
        <v>0</v>
      </c>
      <c r="F17" s="702">
        <v>0</v>
      </c>
    </row>
    <row r="18" spans="1:6" ht="46.5" thickTop="1" thickBot="1">
      <c r="A18" s="1040"/>
      <c r="B18" s="703" t="s">
        <v>3666</v>
      </c>
      <c r="C18" s="701">
        <v>0</v>
      </c>
      <c r="D18" s="699" t="s">
        <v>3705</v>
      </c>
      <c r="E18" s="700">
        <v>796</v>
      </c>
      <c r="F18" s="702">
        <v>796</v>
      </c>
    </row>
    <row r="19" spans="1:6" ht="31.5" thickTop="1" thickBot="1">
      <c r="A19" s="1040"/>
      <c r="B19" s="1042" t="s">
        <v>3667</v>
      </c>
      <c r="C19" s="1055"/>
      <c r="D19" s="697" t="s">
        <v>3706</v>
      </c>
      <c r="E19" s="698">
        <v>1183</v>
      </c>
      <c r="F19" s="1046">
        <v>1.2</v>
      </c>
    </row>
    <row r="20" spans="1:6" ht="30.75" thickBot="1">
      <c r="A20" s="1041"/>
      <c r="B20" s="1043"/>
      <c r="C20" s="1056"/>
      <c r="D20" s="699" t="s">
        <v>3707</v>
      </c>
      <c r="E20" s="700">
        <v>986</v>
      </c>
      <c r="F20" s="1047"/>
    </row>
    <row r="21" spans="1:6" ht="61.5" thickTop="1" thickBot="1">
      <c r="A21" s="1039" t="s">
        <v>3668</v>
      </c>
      <c r="B21" s="1042" t="s">
        <v>3669</v>
      </c>
      <c r="C21" s="1053">
        <v>20</v>
      </c>
      <c r="D21" s="697" t="s">
        <v>3708</v>
      </c>
      <c r="E21" s="698">
        <v>508</v>
      </c>
      <c r="F21" s="1051">
        <v>0.42899999999999999</v>
      </c>
    </row>
    <row r="22" spans="1:6" ht="15.75" thickBot="1">
      <c r="A22" s="1040"/>
      <c r="B22" s="1043"/>
      <c r="C22" s="1054"/>
      <c r="D22" s="699" t="s">
        <v>3709</v>
      </c>
      <c r="E22" s="700">
        <v>1183</v>
      </c>
      <c r="F22" s="1052"/>
    </row>
    <row r="23" spans="1:6" ht="61.5" thickTop="1" thickBot="1">
      <c r="A23" s="1040"/>
      <c r="B23" s="1042" t="s">
        <v>3670</v>
      </c>
      <c r="C23" s="1053">
        <v>25</v>
      </c>
      <c r="D23" s="697" t="s">
        <v>3710</v>
      </c>
      <c r="E23" s="698">
        <v>195</v>
      </c>
      <c r="F23" s="1051">
        <v>0.16500000000000001</v>
      </c>
    </row>
    <row r="24" spans="1:6" ht="15.75" thickBot="1">
      <c r="A24" s="1040"/>
      <c r="B24" s="1043"/>
      <c r="C24" s="1054"/>
      <c r="D24" s="699" t="s">
        <v>3711</v>
      </c>
      <c r="E24" s="700">
        <v>1183</v>
      </c>
      <c r="F24" s="1052"/>
    </row>
    <row r="25" spans="1:6" ht="46.5" thickTop="1" thickBot="1">
      <c r="A25" s="1040"/>
      <c r="B25" s="1042" t="s">
        <v>3671</v>
      </c>
      <c r="C25" s="1053">
        <v>55</v>
      </c>
      <c r="D25" s="697" t="s">
        <v>3712</v>
      </c>
      <c r="E25" s="698">
        <v>805</v>
      </c>
      <c r="F25" s="1051">
        <v>0.68</v>
      </c>
    </row>
    <row r="26" spans="1:6" ht="15.75" thickBot="1">
      <c r="A26" s="1041"/>
      <c r="B26" s="1043"/>
      <c r="C26" s="1054"/>
      <c r="D26" s="699" t="s">
        <v>3713</v>
      </c>
      <c r="E26" s="700">
        <v>1183</v>
      </c>
      <c r="F26" s="1052"/>
    </row>
    <row r="27" spans="1:6" ht="61.5" thickTop="1" thickBot="1">
      <c r="A27" s="1039" t="s">
        <v>3672</v>
      </c>
      <c r="B27" s="1042" t="s">
        <v>3673</v>
      </c>
      <c r="C27" s="1055">
        <v>0</v>
      </c>
      <c r="D27" s="697" t="s">
        <v>3714</v>
      </c>
      <c r="E27" s="698">
        <v>0</v>
      </c>
      <c r="F27" s="1057" t="s">
        <v>3674</v>
      </c>
    </row>
    <row r="28" spans="1:6" ht="30.75" thickBot="1">
      <c r="A28" s="1040"/>
      <c r="B28" s="1043"/>
      <c r="C28" s="1056"/>
      <c r="D28" s="699" t="s">
        <v>3715</v>
      </c>
      <c r="E28" s="700">
        <v>0</v>
      </c>
      <c r="F28" s="1058"/>
    </row>
    <row r="29" spans="1:6" ht="46.5" thickTop="1" thickBot="1">
      <c r="A29" s="1040"/>
      <c r="B29" s="703" t="s">
        <v>3675</v>
      </c>
      <c r="C29" s="701">
        <v>1</v>
      </c>
      <c r="D29" s="699" t="s">
        <v>3716</v>
      </c>
      <c r="E29" s="700">
        <v>1</v>
      </c>
      <c r="F29" s="702">
        <v>1</v>
      </c>
    </row>
    <row r="30" spans="1:6" ht="46.5" thickTop="1" thickBot="1">
      <c r="A30" s="1040"/>
      <c r="B30" s="703" t="s">
        <v>3676</v>
      </c>
      <c r="C30" s="701">
        <v>1</v>
      </c>
      <c r="D30" s="699" t="s">
        <v>3717</v>
      </c>
      <c r="E30" s="700">
        <v>1</v>
      </c>
      <c r="F30" s="702">
        <v>1</v>
      </c>
    </row>
    <row r="31" spans="1:6" ht="52.5" thickTop="1" thickBot="1">
      <c r="A31" s="1041"/>
      <c r="B31" s="703" t="s">
        <v>3677</v>
      </c>
      <c r="C31" s="701">
        <v>5</v>
      </c>
      <c r="D31" s="699" t="s">
        <v>3718</v>
      </c>
      <c r="E31" s="700">
        <v>5</v>
      </c>
      <c r="F31" s="702">
        <v>5</v>
      </c>
    </row>
    <row r="32" spans="1:6" ht="31.5" thickTop="1" thickBot="1">
      <c r="A32" s="1039" t="s">
        <v>3678</v>
      </c>
      <c r="B32" s="703" t="s">
        <v>3679</v>
      </c>
      <c r="C32" s="701">
        <v>1</v>
      </c>
      <c r="D32" s="699" t="s">
        <v>3719</v>
      </c>
      <c r="E32" s="700">
        <v>0</v>
      </c>
      <c r="F32" s="704">
        <v>0</v>
      </c>
    </row>
    <row r="33" spans="1:6" ht="76.5" thickTop="1" thickBot="1">
      <c r="A33" s="1040"/>
      <c r="B33" s="1042" t="s">
        <v>3680</v>
      </c>
      <c r="C33" s="1044">
        <v>0.4</v>
      </c>
      <c r="D33" s="697" t="s">
        <v>3720</v>
      </c>
      <c r="E33" s="698">
        <v>62</v>
      </c>
      <c r="F33" s="1046">
        <v>0.54900000000000004</v>
      </c>
    </row>
    <row r="34" spans="1:6" ht="30.75" thickBot="1">
      <c r="A34" s="1040"/>
      <c r="B34" s="1043"/>
      <c r="C34" s="1045"/>
      <c r="D34" s="699" t="s">
        <v>3721</v>
      </c>
      <c r="E34" s="700">
        <v>113</v>
      </c>
      <c r="F34" s="1047"/>
    </row>
    <row r="35" spans="1:6" ht="78" thickTop="1" thickBot="1">
      <c r="A35" s="1040"/>
      <c r="B35" s="703" t="s">
        <v>3722</v>
      </c>
      <c r="C35" s="701">
        <v>2</v>
      </c>
      <c r="D35" s="699" t="s">
        <v>3681</v>
      </c>
      <c r="E35" s="700">
        <v>2</v>
      </c>
      <c r="F35" s="702">
        <v>2</v>
      </c>
    </row>
    <row r="36" spans="1:6" ht="90.75" thickTop="1" thickBot="1">
      <c r="A36" s="1040"/>
      <c r="B36" s="703" t="s">
        <v>3682</v>
      </c>
      <c r="C36" s="701">
        <v>3</v>
      </c>
      <c r="D36" s="699" t="s">
        <v>3723</v>
      </c>
      <c r="E36" s="700">
        <v>20</v>
      </c>
      <c r="F36" s="702">
        <v>20</v>
      </c>
    </row>
    <row r="37" spans="1:6" ht="46.5" thickTop="1" thickBot="1">
      <c r="A37" s="1040"/>
      <c r="B37" s="703" t="s">
        <v>3683</v>
      </c>
      <c r="C37" s="701">
        <v>1</v>
      </c>
      <c r="D37" s="699" t="s">
        <v>3684</v>
      </c>
      <c r="E37" s="700">
        <v>1</v>
      </c>
      <c r="F37" s="702">
        <v>1</v>
      </c>
    </row>
    <row r="38" spans="1:6" ht="31.5" thickTop="1" thickBot="1">
      <c r="A38" s="1041"/>
      <c r="B38" s="703" t="s">
        <v>3685</v>
      </c>
      <c r="C38" s="701">
        <v>180</v>
      </c>
      <c r="D38" s="699" t="s">
        <v>3724</v>
      </c>
      <c r="E38" s="700">
        <v>100</v>
      </c>
      <c r="F38" s="704">
        <v>100</v>
      </c>
    </row>
    <row r="39" spans="1:6" ht="31.5" thickTop="1" thickBot="1">
      <c r="A39" s="1039" t="s">
        <v>3686</v>
      </c>
      <c r="B39" s="1042" t="s">
        <v>3687</v>
      </c>
      <c r="C39" s="705">
        <v>20</v>
      </c>
      <c r="D39" s="697" t="s">
        <v>3725</v>
      </c>
      <c r="E39" s="698">
        <v>20</v>
      </c>
      <c r="F39" s="706">
        <v>20</v>
      </c>
    </row>
    <row r="40" spans="1:6" ht="30.75" thickBot="1">
      <c r="A40" s="1040"/>
      <c r="B40" s="1043"/>
      <c r="C40" s="701">
        <v>40</v>
      </c>
      <c r="D40" s="699" t="s">
        <v>3726</v>
      </c>
      <c r="E40" s="700">
        <v>30</v>
      </c>
      <c r="F40" s="704">
        <v>30</v>
      </c>
    </row>
    <row r="41" spans="1:6" ht="31.5" thickTop="1" thickBot="1">
      <c r="A41" s="1040"/>
      <c r="B41" s="1048" t="s">
        <v>3688</v>
      </c>
      <c r="C41" s="711">
        <v>0</v>
      </c>
      <c r="D41" s="697" t="s">
        <v>3727</v>
      </c>
      <c r="E41" s="698">
        <v>1</v>
      </c>
      <c r="F41" s="706">
        <v>1</v>
      </c>
    </row>
    <row r="42" spans="1:6" ht="30.75" thickBot="1">
      <c r="A42" s="1040"/>
      <c r="B42" s="1049"/>
      <c r="C42" s="711">
        <v>1</v>
      </c>
      <c r="D42" s="697" t="s">
        <v>3728</v>
      </c>
      <c r="E42" s="698">
        <v>1</v>
      </c>
      <c r="F42" s="706">
        <v>1</v>
      </c>
    </row>
    <row r="43" spans="1:6" ht="30.75" thickBot="1">
      <c r="A43" s="1040"/>
      <c r="B43" s="1049"/>
      <c r="C43" s="711">
        <v>1</v>
      </c>
      <c r="D43" s="697" t="s">
        <v>3729</v>
      </c>
      <c r="E43" s="698">
        <v>0</v>
      </c>
      <c r="F43" s="707">
        <v>0</v>
      </c>
    </row>
    <row r="44" spans="1:6" ht="30.75" thickBot="1">
      <c r="A44" s="1040"/>
      <c r="B44" s="1049"/>
      <c r="C44" s="711">
        <v>0</v>
      </c>
      <c r="D44" s="697" t="s">
        <v>3730</v>
      </c>
      <c r="E44" s="698">
        <v>0</v>
      </c>
      <c r="F44" s="706">
        <v>0</v>
      </c>
    </row>
    <row r="45" spans="1:6" ht="30.75" thickBot="1">
      <c r="A45" s="1040"/>
      <c r="B45" s="1049"/>
      <c r="C45" s="711">
        <v>0</v>
      </c>
      <c r="D45" s="697" t="s">
        <v>3731</v>
      </c>
      <c r="E45" s="698">
        <v>0</v>
      </c>
      <c r="F45" s="706">
        <v>0</v>
      </c>
    </row>
    <row r="46" spans="1:6" ht="30.75" thickBot="1">
      <c r="A46" s="1041"/>
      <c r="B46" s="1050"/>
      <c r="C46" s="701">
        <v>1</v>
      </c>
      <c r="D46" s="699" t="s">
        <v>3732</v>
      </c>
      <c r="E46" s="700">
        <v>0</v>
      </c>
      <c r="F46" s="704">
        <v>0</v>
      </c>
    </row>
    <row r="47" spans="1:6" ht="16.5" thickTop="1" thickBot="1">
      <c r="A47" s="708"/>
      <c r="B47" s="708"/>
      <c r="C47" s="708"/>
      <c r="D47" s="1033" t="s">
        <v>218</v>
      </c>
      <c r="E47" s="1034"/>
      <c r="F47" s="709">
        <v>29</v>
      </c>
    </row>
    <row r="48" spans="1:6" ht="15.75" thickBot="1">
      <c r="A48" s="708"/>
      <c r="B48" s="708"/>
      <c r="C48" s="708"/>
      <c r="D48" s="1035" t="s">
        <v>3689</v>
      </c>
      <c r="E48" s="1036"/>
      <c r="F48" s="709">
        <v>23</v>
      </c>
    </row>
    <row r="49" spans="1:6" ht="15.75" thickBot="1">
      <c r="A49" s="708"/>
      <c r="B49" s="708"/>
      <c r="C49" s="708"/>
      <c r="D49" s="1035" t="s">
        <v>3690</v>
      </c>
      <c r="E49" s="1036"/>
      <c r="F49" s="709">
        <v>18</v>
      </c>
    </row>
    <row r="50" spans="1:6" ht="15.75" thickBot="1">
      <c r="A50" s="708"/>
      <c r="B50" s="708"/>
      <c r="C50" s="708"/>
      <c r="D50" s="1037" t="s">
        <v>3691</v>
      </c>
      <c r="E50" s="1038"/>
      <c r="F50" s="710">
        <v>0.78</v>
      </c>
    </row>
  </sheetData>
  <mergeCells count="46">
    <mergeCell ref="B1:F1"/>
    <mergeCell ref="A5:F5"/>
    <mergeCell ref="A6:B6"/>
    <mergeCell ref="C6:F6"/>
    <mergeCell ref="A8:A15"/>
    <mergeCell ref="B8:B9"/>
    <mergeCell ref="C8:C9"/>
    <mergeCell ref="F8:F9"/>
    <mergeCell ref="B10:B11"/>
    <mergeCell ref="C10:C11"/>
    <mergeCell ref="F10:F11"/>
    <mergeCell ref="B12:B13"/>
    <mergeCell ref="C12:C13"/>
    <mergeCell ref="B23:B24"/>
    <mergeCell ref="C23:C24"/>
    <mergeCell ref="F12:F13"/>
    <mergeCell ref="A16:A20"/>
    <mergeCell ref="B19:B20"/>
    <mergeCell ref="C19:C20"/>
    <mergeCell ref="F19:F20"/>
    <mergeCell ref="B14:B15"/>
    <mergeCell ref="C14:C15"/>
    <mergeCell ref="F14:F15"/>
    <mergeCell ref="F33:F34"/>
    <mergeCell ref="A39:A46"/>
    <mergeCell ref="B39:B40"/>
    <mergeCell ref="B41:B46"/>
    <mergeCell ref="F23:F24"/>
    <mergeCell ref="B25:B26"/>
    <mergeCell ref="C25:C26"/>
    <mergeCell ref="F25:F26"/>
    <mergeCell ref="A27:A31"/>
    <mergeCell ref="B27:B28"/>
    <mergeCell ref="C27:C28"/>
    <mergeCell ref="F27:F28"/>
    <mergeCell ref="A21:A26"/>
    <mergeCell ref="B21:B22"/>
    <mergeCell ref="C21:C22"/>
    <mergeCell ref="F21:F22"/>
    <mergeCell ref="D47:E47"/>
    <mergeCell ref="D48:E48"/>
    <mergeCell ref="D49:E49"/>
    <mergeCell ref="D50:E50"/>
    <mergeCell ref="A32:A38"/>
    <mergeCell ref="B33:B34"/>
    <mergeCell ref="C33:C34"/>
  </mergeCells>
  <printOptions horizontalCentered="1"/>
  <pageMargins left="0.70866141732283472" right="0.70866141732283472" top="0.74803149606299213" bottom="0.74803149606299213" header="0.31496062992125984" footer="0.31496062992125984"/>
  <pageSetup scale="95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15</vt:i4>
      </vt:variant>
    </vt:vector>
  </HeadingPairs>
  <TitlesOfParts>
    <vt:vector size="45" baseType="lpstr">
      <vt:lpstr>EA</vt:lpstr>
      <vt:lpstr>ESF</vt:lpstr>
      <vt:lpstr>ECSF</vt:lpstr>
      <vt:lpstr>PT_ESF_ECSF</vt:lpstr>
      <vt:lpstr>EAA</vt:lpstr>
      <vt:lpstr>EADP</vt:lpstr>
      <vt:lpstr>EVHP</vt:lpstr>
      <vt:lpstr>EFE</vt:lpstr>
      <vt:lpstr>PC</vt:lpstr>
      <vt:lpstr>NOTAS</vt:lpstr>
      <vt:lpstr>EAI</vt:lpstr>
      <vt:lpstr>CAdmon</vt:lpstr>
      <vt:lpstr>CTG</vt:lpstr>
      <vt:lpstr>COG</vt:lpstr>
      <vt:lpstr>CFG</vt:lpstr>
      <vt:lpstr>EN</vt:lpstr>
      <vt:lpstr>ID</vt:lpstr>
      <vt:lpstr>IPF</vt:lpstr>
      <vt:lpstr>CProg</vt:lpstr>
      <vt:lpstr>PyPI</vt:lpstr>
      <vt:lpstr>IR</vt:lpstr>
      <vt:lpstr>Rel Cta Banc</vt:lpstr>
      <vt:lpstr>Esq Bur</vt:lpstr>
      <vt:lpstr>Ayudas</vt:lpstr>
      <vt:lpstr>Gto Federalizado</vt:lpstr>
      <vt:lpstr>BMu</vt:lpstr>
      <vt:lpstr>BInmu</vt:lpstr>
      <vt:lpstr>INF ADICIONAL</vt:lpstr>
      <vt:lpstr>BAL COMP</vt:lpstr>
      <vt:lpstr>Hoja1</vt:lpstr>
      <vt:lpstr>BInmu!Área_de_impresión</vt:lpstr>
      <vt:lpstr>BMu!Área_de_impresión</vt:lpstr>
      <vt:lpstr>CProg!Área_de_impresión</vt:lpstr>
      <vt:lpstr>EA!Área_de_impresión</vt:lpstr>
      <vt:lpstr>EAA!Área_de_impresión</vt:lpstr>
      <vt:lpstr>EADP!Área_de_impresión</vt:lpstr>
      <vt:lpstr>ECSF!Área_de_impresión</vt:lpstr>
      <vt:lpstr>EFE!Área_de_impresión</vt:lpstr>
      <vt:lpstr>EN!Área_de_impresión</vt:lpstr>
      <vt:lpstr>ESF!Área_de_impresión</vt:lpstr>
      <vt:lpstr>EVHP!Área_de_impresión</vt:lpstr>
      <vt:lpstr>ID!Área_de_impresión</vt:lpstr>
      <vt:lpstr>IPF!Área_de_impresión</vt:lpstr>
      <vt:lpstr>NOTAS!Área_de_impresión</vt:lpstr>
      <vt:lpstr>'Rel Cta Banc'!Área_de_impresión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Windows User</cp:lastModifiedBy>
  <cp:lastPrinted>2018-10-17T18:41:34Z</cp:lastPrinted>
  <dcterms:created xsi:type="dcterms:W3CDTF">2014-01-27T16:27:43Z</dcterms:created>
  <dcterms:modified xsi:type="dcterms:W3CDTF">2018-10-17T19:03:57Z</dcterms:modified>
</cp:coreProperties>
</file>